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97" i="10" l="1"/>
  <c r="I133" i="10" l="1"/>
  <c r="I100" i="10" l="1"/>
  <c r="J100" i="10"/>
  <c r="K100" i="10"/>
  <c r="L100" i="10"/>
  <c r="I101" i="10"/>
  <c r="J101" i="10"/>
  <c r="K101" i="10"/>
  <c r="L101" i="10"/>
  <c r="I102" i="10"/>
  <c r="J102" i="10"/>
  <c r="K102" i="10"/>
  <c r="L102" i="10"/>
  <c r="I103" i="10"/>
  <c r="J103" i="10"/>
  <c r="K103" i="10"/>
  <c r="L103" i="10"/>
  <c r="I104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I254" i="10"/>
  <c r="H254" i="10"/>
  <c r="L253" i="10"/>
  <c r="K253" i="10"/>
  <c r="I253" i="10"/>
  <c r="F253" i="10" s="1"/>
  <c r="H253" i="10"/>
  <c r="L252" i="10"/>
  <c r="K252" i="10"/>
  <c r="I252" i="10"/>
  <c r="H252" i="10"/>
  <c r="L251" i="10"/>
  <c r="F251" i="10" s="1"/>
  <c r="L250" i="10"/>
  <c r="K250" i="10"/>
  <c r="J250" i="10"/>
  <c r="I250" i="10"/>
  <c r="H250" i="10"/>
  <c r="H249" i="10" s="1"/>
  <c r="I249" i="10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I79" i="10" l="1"/>
  <c r="I37" i="10"/>
  <c r="I43" i="10"/>
  <c r="I41" i="10"/>
  <c r="H177" i="10" l="1"/>
  <c r="I181" i="10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I151" i="10" l="1"/>
  <c r="I127" i="10"/>
  <c r="I115" i="10"/>
  <c r="I91" i="10"/>
  <c r="I67" i="10"/>
  <c r="I25" i="10"/>
  <c r="L272" i="10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I61" i="10"/>
  <c r="I31" i="10"/>
  <c r="L276" i="10" l="1"/>
  <c r="L273" i="10" s="1"/>
  <c r="L189" i="10"/>
  <c r="L256" i="10"/>
  <c r="L245" i="10"/>
  <c r="H69" i="10"/>
  <c r="K69" i="10"/>
  <c r="J69" i="10"/>
  <c r="I69" i="10"/>
  <c r="G69" i="10"/>
  <c r="L239" i="10" l="1"/>
  <c r="F245" i="10"/>
  <c r="L255" i="10"/>
  <c r="L244" i="10"/>
  <c r="L238" i="10" s="1"/>
  <c r="L237" i="10" s="1"/>
  <c r="F69" i="10"/>
  <c r="I59" i="10"/>
  <c r="F59" i="10" s="1"/>
  <c r="I62" i="10"/>
  <c r="I58" i="10"/>
  <c r="K187" i="10"/>
  <c r="J187" i="10"/>
  <c r="J111" i="10"/>
  <c r="I187" i="10"/>
  <c r="K167" i="10"/>
  <c r="K168" i="10"/>
  <c r="K169" i="10"/>
  <c r="K170" i="10"/>
  <c r="J167" i="10"/>
  <c r="J168" i="10"/>
  <c r="J169" i="10"/>
  <c r="J170" i="10"/>
  <c r="I167" i="10"/>
  <c r="I168" i="10"/>
  <c r="I169" i="10"/>
  <c r="I170" i="10"/>
  <c r="I166" i="10"/>
  <c r="J166" i="10"/>
  <c r="K166" i="10"/>
  <c r="I19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I16" i="10"/>
  <c r="I10" i="10" s="1"/>
  <c r="H67" i="10"/>
  <c r="F164" i="10"/>
  <c r="F163" i="10"/>
  <c r="F162" i="10"/>
  <c r="F161" i="10"/>
  <c r="F160" i="10"/>
  <c r="K159" i="10"/>
  <c r="J159" i="10"/>
  <c r="I159" i="10"/>
  <c r="H159" i="10"/>
  <c r="G159" i="10"/>
  <c r="K158" i="10"/>
  <c r="J158" i="10"/>
  <c r="I158" i="10"/>
  <c r="H158" i="10"/>
  <c r="K157" i="10"/>
  <c r="J157" i="10"/>
  <c r="I157" i="10"/>
  <c r="H157" i="10"/>
  <c r="K156" i="10"/>
  <c r="J156" i="10"/>
  <c r="I156" i="10"/>
  <c r="H156" i="10"/>
  <c r="K155" i="10"/>
  <c r="J155" i="10"/>
  <c r="I155" i="10"/>
  <c r="H155" i="10"/>
  <c r="K154" i="10"/>
  <c r="J154" i="10"/>
  <c r="I154" i="10"/>
  <c r="I153" i="10" s="1"/>
  <c r="H154" i="10"/>
  <c r="H153" i="10" s="1"/>
  <c r="G153" i="10"/>
  <c r="I20" i="10"/>
  <c r="I14" i="10" s="1"/>
  <c r="J20" i="10"/>
  <c r="J14" i="10" s="1"/>
  <c r="K20" i="10"/>
  <c r="K14" i="10" s="1"/>
  <c r="I18" i="10"/>
  <c r="I12" i="10" s="1"/>
  <c r="J18" i="10"/>
  <c r="K18" i="10"/>
  <c r="I17" i="10"/>
  <c r="I11" i="10" s="1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I261" i="10"/>
  <c r="J261" i="10"/>
  <c r="K261" i="10"/>
  <c r="I45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I21" i="10"/>
  <c r="J87" i="10"/>
  <c r="K145" i="10"/>
  <c r="K141" i="10" s="1"/>
  <c r="J145" i="10"/>
  <c r="J141" i="10" s="1"/>
  <c r="I145" i="10"/>
  <c r="I141" i="10" s="1"/>
  <c r="K133" i="10"/>
  <c r="K129" i="10" s="1"/>
  <c r="J133" i="10"/>
  <c r="J129" i="10" s="1"/>
  <c r="I123" i="10"/>
  <c r="K93" i="10"/>
  <c r="K127" i="10"/>
  <c r="K123" i="10" s="1"/>
  <c r="J127" i="10"/>
  <c r="J123" i="10" s="1"/>
  <c r="K117" i="10"/>
  <c r="I121" i="10"/>
  <c r="F121" i="10" s="1"/>
  <c r="K75" i="10"/>
  <c r="J75" i="10"/>
  <c r="I63" i="10"/>
  <c r="K151" i="10"/>
  <c r="K147" i="10" s="1"/>
  <c r="J151" i="10"/>
  <c r="J147" i="10" s="1"/>
  <c r="K186" i="10"/>
  <c r="J186" i="10"/>
  <c r="I186" i="10"/>
  <c r="F185" i="10"/>
  <c r="F188" i="10"/>
  <c r="F184" i="10"/>
  <c r="H183" i="10"/>
  <c r="G183" i="10"/>
  <c r="J81" i="10"/>
  <c r="I84" i="10"/>
  <c r="F84" i="10" s="1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I39" i="10"/>
  <c r="H39" i="10"/>
  <c r="G39" i="10"/>
  <c r="H12" i="10"/>
  <c r="K191" i="10"/>
  <c r="I191" i="10"/>
  <c r="H191" i="10"/>
  <c r="K197" i="10"/>
  <c r="I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I171" i="10"/>
  <c r="G171" i="10"/>
  <c r="F182" i="10"/>
  <c r="F181" i="10"/>
  <c r="F180" i="10"/>
  <c r="F179" i="10"/>
  <c r="F178" i="10"/>
  <c r="K177" i="10"/>
  <c r="I177" i="10"/>
  <c r="G177" i="10"/>
  <c r="F203" i="10"/>
  <c r="F209" i="10"/>
  <c r="F215" i="10"/>
  <c r="F221" i="10"/>
  <c r="F227" i="10"/>
  <c r="F233" i="10"/>
  <c r="F131" i="10"/>
  <c r="K137" i="10"/>
  <c r="I137" i="10"/>
  <c r="H137" i="10"/>
  <c r="F143" i="10"/>
  <c r="F149" i="10"/>
  <c r="G213" i="10"/>
  <c r="H213" i="10"/>
  <c r="I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I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I200" i="10"/>
  <c r="K200" i="10"/>
  <c r="I199" i="10"/>
  <c r="K199" i="10"/>
  <c r="I198" i="10"/>
  <c r="K198" i="10"/>
  <c r="I196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I207" i="10"/>
  <c r="K207" i="10"/>
  <c r="F206" i="10"/>
  <c r="F204" i="10"/>
  <c r="F205" i="10"/>
  <c r="F202" i="10"/>
  <c r="G201" i="10"/>
  <c r="H201" i="10"/>
  <c r="I201" i="10"/>
  <c r="K201" i="10"/>
  <c r="G195" i="10"/>
  <c r="F234" i="10"/>
  <c r="F235" i="10"/>
  <c r="F236" i="10"/>
  <c r="F232" i="10"/>
  <c r="G231" i="10"/>
  <c r="H231" i="10"/>
  <c r="I231" i="10"/>
  <c r="K231" i="10"/>
  <c r="H226" i="10"/>
  <c r="I226" i="10"/>
  <c r="I220" i="10" s="1"/>
  <c r="I190" i="10" s="1"/>
  <c r="K226" i="10"/>
  <c r="K220" i="10" s="1"/>
  <c r="K190" i="10" s="1"/>
  <c r="H228" i="10"/>
  <c r="I228" i="10"/>
  <c r="K228" i="10"/>
  <c r="H229" i="10"/>
  <c r="I229" i="10"/>
  <c r="I223" i="10" s="1"/>
  <c r="I193" i="10" s="1"/>
  <c r="K229" i="10"/>
  <c r="K223" i="10" s="1"/>
  <c r="H230" i="10"/>
  <c r="H224" i="10"/>
  <c r="I230" i="10"/>
  <c r="K230" i="10"/>
  <c r="G225" i="10"/>
  <c r="G219" i="10"/>
  <c r="G189" i="10"/>
  <c r="G15" i="10"/>
  <c r="G9" i="10"/>
  <c r="H33" i="10"/>
  <c r="I33" i="10"/>
  <c r="K33" i="10"/>
  <c r="I140" i="10"/>
  <c r="I138" i="10"/>
  <c r="H138" i="10"/>
  <c r="I136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I147" i="10"/>
  <c r="I183" i="10"/>
  <c r="I93" i="10"/>
  <c r="I129" i="10"/>
  <c r="H21" i="10"/>
  <c r="H141" i="10"/>
  <c r="J12" i="10"/>
  <c r="I117" i="10" l="1"/>
  <c r="J220" i="10"/>
  <c r="J63" i="10"/>
  <c r="F133" i="10"/>
  <c r="F129" i="10" s="1"/>
  <c r="F207" i="10"/>
  <c r="J223" i="10"/>
  <c r="L243" i="10"/>
  <c r="F170" i="10"/>
  <c r="F101" i="10"/>
  <c r="I224" i="10"/>
  <c r="I194" i="10" s="1"/>
  <c r="F104" i="10"/>
  <c r="K63" i="10"/>
  <c r="K61" i="10"/>
  <c r="F62" i="10"/>
  <c r="F213" i="10"/>
  <c r="F191" i="10"/>
  <c r="I56" i="10"/>
  <c r="F115" i="10"/>
  <c r="F67" i="10"/>
  <c r="F63" i="10" s="1"/>
  <c r="H63" i="10"/>
  <c r="H52" i="10"/>
  <c r="F58" i="10"/>
  <c r="J183" i="10"/>
  <c r="H75" i="10"/>
  <c r="H93" i="10"/>
  <c r="F97" i="10"/>
  <c r="K165" i="10"/>
  <c r="I99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I111" i="10"/>
  <c r="I139" i="10"/>
  <c r="K267" i="10"/>
  <c r="K260" i="10" s="1"/>
  <c r="F158" i="10"/>
  <c r="I165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I15" i="10"/>
  <c r="I13" i="10"/>
  <c r="I27" i="10"/>
  <c r="K195" i="10"/>
  <c r="K222" i="10"/>
  <c r="F157" i="10"/>
  <c r="J153" i="10"/>
  <c r="F199" i="10"/>
  <c r="F198" i="10"/>
  <c r="H54" i="10"/>
  <c r="K11" i="10"/>
  <c r="K15" i="10"/>
  <c r="I53" i="10"/>
  <c r="F53" i="10" s="1"/>
  <c r="F12" i="10"/>
  <c r="I225" i="10"/>
  <c r="F228" i="10"/>
  <c r="H220" i="10"/>
  <c r="H225" i="10"/>
  <c r="F226" i="10"/>
  <c r="H195" i="10"/>
  <c r="K54" i="10"/>
  <c r="K81" i="10"/>
  <c r="I87" i="10"/>
  <c r="F87" i="10"/>
  <c r="J105" i="10"/>
  <c r="F105" i="10"/>
  <c r="F103" i="10"/>
  <c r="F261" i="10"/>
  <c r="H19" i="10"/>
  <c r="F27" i="10"/>
  <c r="H27" i="10"/>
  <c r="I222" i="10"/>
  <c r="J139" i="10"/>
  <c r="J135" i="10" s="1"/>
  <c r="F14" i="10"/>
  <c r="F138" i="10"/>
  <c r="F33" i="10"/>
  <c r="J56" i="10"/>
  <c r="F196" i="10"/>
  <c r="J195" i="10"/>
  <c r="F159" i="10"/>
  <c r="I52" i="10"/>
  <c r="I55" i="10"/>
  <c r="F39" i="10"/>
  <c r="F45" i="10"/>
  <c r="F155" i="10"/>
  <c r="K183" i="10"/>
  <c r="F187" i="10"/>
  <c r="K52" i="10"/>
  <c r="F140" i="10"/>
  <c r="I60" i="10"/>
  <c r="F60" i="10" s="1"/>
  <c r="I81" i="10"/>
  <c r="F145" i="10"/>
  <c r="F141" i="10" s="1"/>
  <c r="F20" i="10"/>
  <c r="J15" i="10"/>
  <c r="H135" i="10"/>
  <c r="H57" i="10"/>
  <c r="F154" i="10"/>
  <c r="K55" i="10"/>
  <c r="I195" i="10"/>
  <c r="F167" i="10"/>
  <c r="J9" i="10"/>
  <c r="J222" i="10"/>
  <c r="J225" i="10"/>
  <c r="J52" i="10"/>
  <c r="I75" i="10"/>
  <c r="F75" i="10"/>
  <c r="F172" i="10"/>
  <c r="F171" i="10" s="1"/>
  <c r="H166" i="10"/>
  <c r="F93" i="10"/>
  <c r="H11" i="10"/>
  <c r="I272" i="10" l="1"/>
  <c r="K248" i="10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9" i="10"/>
  <c r="I277" i="10"/>
  <c r="F194" i="10"/>
  <c r="F139" i="10"/>
  <c r="F153" i="10"/>
  <c r="F135" i="10"/>
  <c r="F272" i="10"/>
  <c r="H278" i="10"/>
  <c r="J55" i="10"/>
  <c r="I135" i="10"/>
  <c r="F224" i="10"/>
  <c r="J57" i="10"/>
  <c r="J54" i="10"/>
  <c r="K51" i="10"/>
  <c r="J278" i="10"/>
  <c r="I192" i="10"/>
  <c r="F222" i="10"/>
  <c r="K219" i="10"/>
  <c r="H275" i="10"/>
  <c r="F11" i="10"/>
  <c r="F225" i="10"/>
  <c r="I219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54" i="10"/>
  <c r="I276" i="10" s="1"/>
  <c r="I57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I271" i="10"/>
  <c r="J276" i="10"/>
  <c r="F276" i="10"/>
  <c r="F54" i="10"/>
  <c r="F55" i="10"/>
  <c r="J51" i="10"/>
  <c r="F278" i="10"/>
  <c r="F57" i="10"/>
  <c r="H270" i="10"/>
  <c r="J257" i="10"/>
  <c r="F219" i="10"/>
  <c r="K257" i="10"/>
  <c r="I270" i="10"/>
  <c r="F13" i="10"/>
  <c r="F9" i="10" s="1"/>
  <c r="I189" i="10"/>
  <c r="F192" i="10"/>
  <c r="I51" i="10"/>
  <c r="I273" i="10"/>
  <c r="F271" i="10"/>
  <c r="K275" i="10" l="1"/>
  <c r="K239" i="10"/>
  <c r="J275" i="10"/>
  <c r="F275" i="10" s="1"/>
  <c r="J239" i="10"/>
  <c r="F51" i="10"/>
  <c r="F270" i="10"/>
  <c r="I269" i="10"/>
  <c r="K256" i="10"/>
  <c r="J256" i="10"/>
  <c r="H269" i="10"/>
  <c r="F269" i="10" s="1"/>
  <c r="J244" i="10" l="1"/>
  <c r="K274" i="10"/>
  <c r="K273" i="10" s="1"/>
  <c r="K244" i="10"/>
  <c r="K255" i="10"/>
  <c r="I268" i="10"/>
  <c r="I267" i="10" s="1"/>
  <c r="I260" i="10" s="1"/>
  <c r="I248" i="10" s="1"/>
  <c r="I242" i="10" s="1"/>
  <c r="H268" i="10"/>
  <c r="J255" i="10"/>
  <c r="K243" i="10" l="1"/>
  <c r="K238" i="10"/>
  <c r="K237" i="10" s="1"/>
  <c r="J243" i="10"/>
  <c r="J238" i="10"/>
  <c r="I259" i="10"/>
  <c r="I247" i="10" s="1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I241" i="10"/>
  <c r="F260" i="10"/>
  <c r="H259" i="10"/>
  <c r="H241" i="10" s="1"/>
  <c r="G271" i="10"/>
  <c r="I258" i="10"/>
  <c r="I246" i="10" s="1"/>
  <c r="I240" i="10" s="1"/>
  <c r="F241" i="10" l="1"/>
  <c r="H193" i="10"/>
  <c r="J189" i="10"/>
  <c r="J274" i="10"/>
  <c r="J273" i="10" s="1"/>
  <c r="H258" i="10"/>
  <c r="H246" i="10" s="1"/>
  <c r="F259" i="10"/>
  <c r="G270" i="10"/>
  <c r="I257" i="10"/>
  <c r="I239" i="10" s="1"/>
  <c r="F193" i="10" l="1"/>
  <c r="H277" i="10"/>
  <c r="F277" i="10" s="1"/>
  <c r="F246" i="10"/>
  <c r="H240" i="10"/>
  <c r="F240" i="10" s="1"/>
  <c r="G269" i="10"/>
  <c r="I256" i="10"/>
  <c r="I244" i="10" s="1"/>
  <c r="F258" i="10"/>
  <c r="H257" i="10"/>
  <c r="H239" i="10" s="1"/>
  <c r="F239" i="10" s="1"/>
  <c r="I238" i="10" l="1"/>
  <c r="I237" i="10" s="1"/>
  <c r="I243" i="10"/>
  <c r="H256" i="10"/>
  <c r="H244" i="10" s="1"/>
  <c r="F257" i="10"/>
  <c r="G268" i="10"/>
  <c r="G267" i="10" s="1"/>
  <c r="I255" i="10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<sst xmlns="http://schemas.openxmlformats.org/spreadsheetml/2006/main" count="439" uniqueCount="123">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</sst>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1"/>
  <sheetViews>
    <sheetView tabSelected="1" view="pageBreakPreview" zoomScale="80" zoomScaleNormal="80" zoomScaleSheetLayoutView="80" workbookViewId="0">
      <pane ySplit="7" topLeftCell="A221" activePane="bottomLeft" state="frozen"/>
      <selection pane="bottomLeft" activeCell="H2" sqref="H2:K2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43" t="s">
        <v>114</v>
      </c>
      <c r="I2" s="43"/>
      <c r="J2" s="43"/>
      <c r="K2" s="43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77" t="s">
        <v>78</v>
      </c>
      <c r="I4" s="78"/>
      <c r="J4" s="78"/>
      <c r="K4" s="78"/>
    </row>
    <row r="5" spans="1:12" ht="16.5" customHeight="1" x14ac:dyDescent="0.25">
      <c r="A5" s="75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39.75" customHeight="1" x14ac:dyDescent="0.25">
      <c r="A6" s="65" t="s">
        <v>7</v>
      </c>
      <c r="B6" s="79" t="s">
        <v>16</v>
      </c>
      <c r="C6" s="48" t="s">
        <v>0</v>
      </c>
      <c r="D6" s="65" t="s">
        <v>15</v>
      </c>
      <c r="E6" s="65" t="s">
        <v>8</v>
      </c>
      <c r="F6" s="65" t="s">
        <v>9</v>
      </c>
      <c r="G6" s="65" t="s">
        <v>1</v>
      </c>
      <c r="H6" s="65"/>
      <c r="I6" s="65"/>
      <c r="J6" s="65"/>
      <c r="K6" s="65"/>
      <c r="L6" s="65"/>
    </row>
    <row r="7" spans="1:12" ht="39.75" customHeight="1" x14ac:dyDescent="0.25">
      <c r="A7" s="65"/>
      <c r="B7" s="80"/>
      <c r="C7" s="50"/>
      <c r="D7" s="65"/>
      <c r="E7" s="65"/>
      <c r="F7" s="65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44" t="s">
        <v>67</v>
      </c>
      <c r="B9" s="60" t="s">
        <v>66</v>
      </c>
      <c r="C9" s="54" t="s">
        <v>116</v>
      </c>
      <c r="D9" s="67" t="s">
        <v>96</v>
      </c>
      <c r="E9" s="4" t="s">
        <v>2</v>
      </c>
      <c r="F9" s="21">
        <f t="shared" ref="F9:K9" si="0">SUM(F10:F14)</f>
        <v>1717908.30118</v>
      </c>
      <c r="G9" s="21">
        <f t="shared" si="0"/>
        <v>0</v>
      </c>
      <c r="H9" s="21">
        <f t="shared" si="0"/>
        <v>1454791.73973</v>
      </c>
      <c r="I9" s="21">
        <f t="shared" si="0"/>
        <v>187640.81149999998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4"/>
      <c r="B10" s="61"/>
      <c r="C10" s="55"/>
      <c r="D10" s="68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4"/>
      <c r="B11" s="61"/>
      <c r="C11" s="55"/>
      <c r="D11" s="68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4"/>
      <c r="B12" s="61"/>
      <c r="C12" s="55"/>
      <c r="D12" s="68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4"/>
      <c r="B13" s="61"/>
      <c r="C13" s="55"/>
      <c r="D13" s="68"/>
      <c r="E13" s="4" t="s">
        <v>5</v>
      </c>
      <c r="F13" s="21">
        <f>SUM(H13:K13)</f>
        <v>252763.19201999999</v>
      </c>
      <c r="G13" s="22"/>
      <c r="H13" s="21">
        <f t="shared" si="2"/>
        <v>48948.357859999996</v>
      </c>
      <c r="I13" s="21">
        <f>I19+I37+I43+I49</f>
        <v>128339.08420999999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4"/>
      <c r="B14" s="62"/>
      <c r="C14" s="56"/>
      <c r="D14" s="69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3" t="s">
        <v>54</v>
      </c>
      <c r="B15" s="64" t="s">
        <v>59</v>
      </c>
      <c r="C15" s="89" t="s">
        <v>116</v>
      </c>
      <c r="D15" s="74" t="s">
        <v>38</v>
      </c>
      <c r="E15" s="33" t="s">
        <v>2</v>
      </c>
      <c r="F15" s="34">
        <f t="shared" ref="F15:K15" si="3">SUM(F16:F20)</f>
        <v>231631.30731</v>
      </c>
      <c r="G15" s="34">
        <f t="shared" si="3"/>
        <v>0</v>
      </c>
      <c r="H15" s="34">
        <f>SUM(H16:H20)</f>
        <v>48948.35686</v>
      </c>
      <c r="I15" s="34">
        <f t="shared" si="3"/>
        <v>125957.87549999999</v>
      </c>
      <c r="J15" s="34">
        <f t="shared" si="3"/>
        <v>26314.423309999998</v>
      </c>
      <c r="K15" s="34">
        <f t="shared" si="3"/>
        <v>30410.65164</v>
      </c>
      <c r="L15" s="34">
        <f t="shared" ref="L15" si="4">SUM(L16:L20)</f>
        <v>104321.72524</v>
      </c>
    </row>
    <row r="16" spans="1:12" ht="21" customHeight="1" x14ac:dyDescent="0.25">
      <c r="A16" s="88"/>
      <c r="B16" s="64"/>
      <c r="C16" s="89"/>
      <c r="D16" s="74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88"/>
      <c r="B17" s="64"/>
      <c r="C17" s="89"/>
      <c r="D17" s="74"/>
      <c r="E17" s="36" t="s">
        <v>77</v>
      </c>
      <c r="F17" s="34">
        <f>SUM(H17:K17)</f>
        <v>0</v>
      </c>
      <c r="G17" s="35"/>
      <c r="H17" s="34">
        <f t="shared" ref="H17:L20" si="5">H23+H29</f>
        <v>0</v>
      </c>
      <c r="I17" s="34">
        <f t="shared" si="5"/>
        <v>0</v>
      </c>
      <c r="J17" s="34">
        <f t="shared" si="5"/>
        <v>0</v>
      </c>
      <c r="K17" s="34">
        <f t="shared" si="5"/>
        <v>0</v>
      </c>
      <c r="L17" s="34">
        <f t="shared" si="5"/>
        <v>0</v>
      </c>
    </row>
    <row r="18" spans="1:12" ht="21" customHeight="1" x14ac:dyDescent="0.25">
      <c r="A18" s="88"/>
      <c r="B18" s="64"/>
      <c r="C18" s="89"/>
      <c r="D18" s="74"/>
      <c r="E18" s="33" t="s">
        <v>4</v>
      </c>
      <c r="F18" s="34">
        <f>SUM(H18:K18)</f>
        <v>3924.45</v>
      </c>
      <c r="G18" s="35"/>
      <c r="H18" s="34">
        <f t="shared" si="5"/>
        <v>0</v>
      </c>
      <c r="I18" s="34">
        <f t="shared" si="5"/>
        <v>3924.45</v>
      </c>
      <c r="J18" s="34">
        <f t="shared" si="5"/>
        <v>0</v>
      </c>
      <c r="K18" s="34">
        <f t="shared" si="5"/>
        <v>0</v>
      </c>
      <c r="L18" s="34">
        <f t="shared" si="5"/>
        <v>0</v>
      </c>
    </row>
    <row r="19" spans="1:12" ht="21" customHeight="1" x14ac:dyDescent="0.25">
      <c r="A19" s="88"/>
      <c r="B19" s="64"/>
      <c r="C19" s="89"/>
      <c r="D19" s="74"/>
      <c r="E19" s="33" t="s">
        <v>5</v>
      </c>
      <c r="F19" s="34">
        <f>SUM(H19:K19)</f>
        <v>227706.85730999999</v>
      </c>
      <c r="G19" s="35"/>
      <c r="H19" s="34">
        <f t="shared" si="5"/>
        <v>48948.35686</v>
      </c>
      <c r="I19" s="34">
        <f t="shared" si="5"/>
        <v>122033.4255</v>
      </c>
      <c r="J19" s="34">
        <f t="shared" si="5"/>
        <v>26314.423309999998</v>
      </c>
      <c r="K19" s="34">
        <f t="shared" si="5"/>
        <v>30410.65164</v>
      </c>
      <c r="L19" s="34">
        <f t="shared" si="5"/>
        <v>104321.72524</v>
      </c>
    </row>
    <row r="20" spans="1:12" ht="21" customHeight="1" x14ac:dyDescent="0.25">
      <c r="A20" s="88"/>
      <c r="B20" s="64"/>
      <c r="C20" s="89"/>
      <c r="D20" s="74"/>
      <c r="E20" s="33" t="s">
        <v>6</v>
      </c>
      <c r="F20" s="34">
        <f>SUM(H20:K20)</f>
        <v>0</v>
      </c>
      <c r="G20" s="34"/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</row>
    <row r="21" spans="1:12" ht="21" customHeight="1" x14ac:dyDescent="0.25">
      <c r="A21" s="44" t="s">
        <v>56</v>
      </c>
      <c r="B21" s="66" t="s">
        <v>20</v>
      </c>
      <c r="C21" s="51" t="s">
        <v>116</v>
      </c>
      <c r="D21" s="65" t="s">
        <v>38</v>
      </c>
      <c r="E21" s="4" t="s">
        <v>2</v>
      </c>
      <c r="F21" s="23">
        <f t="shared" ref="F21:L21" si="6">SUM(F22:F26)</f>
        <v>252053.01264</v>
      </c>
      <c r="G21" s="24">
        <f t="shared" si="6"/>
        <v>0</v>
      </c>
      <c r="H21" s="23">
        <f t="shared" si="6"/>
        <v>32811.454810000003</v>
      </c>
      <c r="I21" s="23">
        <f t="shared" si="6"/>
        <v>101475.38764</v>
      </c>
      <c r="J21" s="23">
        <f t="shared" si="6"/>
        <v>11903.35331</v>
      </c>
      <c r="K21" s="23">
        <f t="shared" si="6"/>
        <v>15975.871639999999</v>
      </c>
      <c r="L21" s="23">
        <f t="shared" si="6"/>
        <v>89886.945240000001</v>
      </c>
    </row>
    <row r="22" spans="1:12" ht="21" customHeight="1" x14ac:dyDescent="0.25">
      <c r="A22" s="71"/>
      <c r="B22" s="66"/>
      <c r="C22" s="52"/>
      <c r="D22" s="65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1"/>
      <c r="B23" s="66"/>
      <c r="C23" s="52"/>
      <c r="D23" s="65"/>
      <c r="E23" s="14" t="s">
        <v>76</v>
      </c>
      <c r="F23" s="23">
        <f t="shared" ref="F23:F26" si="7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1"/>
      <c r="B24" s="66"/>
      <c r="C24" s="52"/>
      <c r="D24" s="65"/>
      <c r="E24" s="5" t="s">
        <v>4</v>
      </c>
      <c r="F24" s="23">
        <f t="shared" si="7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1"/>
      <c r="B25" s="66"/>
      <c r="C25" s="52"/>
      <c r="D25" s="65"/>
      <c r="E25" s="5" t="s">
        <v>5</v>
      </c>
      <c r="F25" s="23">
        <f t="shared" si="7"/>
        <v>252053.01264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</f>
        <v>101475.38764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1"/>
      <c r="B26" s="66"/>
      <c r="C26" s="53"/>
      <c r="D26" s="65"/>
      <c r="E26" s="5" t="s">
        <v>6</v>
      </c>
      <c r="F26" s="23">
        <f t="shared" si="7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4" t="s">
        <v>60</v>
      </c>
      <c r="B27" s="66" t="s">
        <v>82</v>
      </c>
      <c r="C27" s="51" t="s">
        <v>116</v>
      </c>
      <c r="D27" s="65" t="s">
        <v>13</v>
      </c>
      <c r="E27" s="4" t="s">
        <v>2</v>
      </c>
      <c r="F27" s="23">
        <f t="shared" ref="F27:K27" si="8">SUM(F28:F32)</f>
        <v>83900.019910000003</v>
      </c>
      <c r="G27" s="24">
        <f t="shared" si="8"/>
        <v>0</v>
      </c>
      <c r="H27" s="23">
        <f t="shared" si="8"/>
        <v>16136.902050000001</v>
      </c>
      <c r="I27" s="23">
        <f t="shared" si="8"/>
        <v>24482.487860000001</v>
      </c>
      <c r="J27" s="23">
        <f t="shared" si="8"/>
        <v>14411.07</v>
      </c>
      <c r="K27" s="23">
        <f t="shared" si="8"/>
        <v>14434.78</v>
      </c>
      <c r="L27" s="23">
        <f t="shared" ref="L27" si="9">SUM(L28:L32)</f>
        <v>14434.78</v>
      </c>
    </row>
    <row r="28" spans="1:12" ht="21" customHeight="1" x14ac:dyDescent="0.25">
      <c r="A28" s="71"/>
      <c r="B28" s="66"/>
      <c r="C28" s="52"/>
      <c r="D28" s="65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1"/>
      <c r="B29" s="66"/>
      <c r="C29" s="52"/>
      <c r="D29" s="65"/>
      <c r="E29" s="14" t="s">
        <v>76</v>
      </c>
      <c r="F29" s="23">
        <f t="shared" ref="F29:F32" si="10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1"/>
      <c r="B30" s="66"/>
      <c r="C30" s="52"/>
      <c r="D30" s="65"/>
      <c r="E30" s="5" t="s">
        <v>4</v>
      </c>
      <c r="F30" s="23">
        <f t="shared" si="10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1"/>
      <c r="B31" s="66"/>
      <c r="C31" s="52"/>
      <c r="D31" s="65"/>
      <c r="E31" s="5" t="s">
        <v>5</v>
      </c>
      <c r="F31" s="23">
        <f t="shared" si="10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1"/>
      <c r="B32" s="66"/>
      <c r="C32" s="53"/>
      <c r="D32" s="65"/>
      <c r="E32" s="5" t="s">
        <v>6</v>
      </c>
      <c r="F32" s="23">
        <f t="shared" si="10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3" t="s">
        <v>55</v>
      </c>
      <c r="B33" s="64" t="s">
        <v>72</v>
      </c>
      <c r="C33" s="82" t="s">
        <v>116</v>
      </c>
      <c r="D33" s="96" t="s">
        <v>13</v>
      </c>
      <c r="E33" s="33" t="s">
        <v>2</v>
      </c>
      <c r="F33" s="34">
        <f t="shared" ref="F33:K33" si="11">SUM(F34:F38)</f>
        <v>25000.902000000002</v>
      </c>
      <c r="G33" s="35">
        <f t="shared" si="11"/>
        <v>0</v>
      </c>
      <c r="H33" s="34">
        <f t="shared" si="11"/>
        <v>1E-3</v>
      </c>
      <c r="I33" s="34">
        <f t="shared" si="11"/>
        <v>6250.2260000000006</v>
      </c>
      <c r="J33" s="34">
        <f t="shared" si="11"/>
        <v>18750.675000000003</v>
      </c>
      <c r="K33" s="34">
        <f t="shared" si="11"/>
        <v>0</v>
      </c>
      <c r="L33" s="34">
        <f t="shared" ref="L33" si="12">SUM(L34:L38)</f>
        <v>0</v>
      </c>
    </row>
    <row r="34" spans="1:12" ht="21" customHeight="1" x14ac:dyDescent="0.25">
      <c r="A34" s="88"/>
      <c r="B34" s="64"/>
      <c r="C34" s="83"/>
      <c r="D34" s="97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88"/>
      <c r="B35" s="64"/>
      <c r="C35" s="83"/>
      <c r="D35" s="97"/>
      <c r="E35" s="36" t="s">
        <v>76</v>
      </c>
      <c r="F35" s="34">
        <f t="shared" ref="F35:F38" si="13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88"/>
      <c r="B36" s="64"/>
      <c r="C36" s="83"/>
      <c r="D36" s="97"/>
      <c r="E36" s="33" t="s">
        <v>4</v>
      </c>
      <c r="F36" s="34">
        <f t="shared" si="13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88"/>
      <c r="B37" s="64"/>
      <c r="C37" s="83"/>
      <c r="D37" s="97"/>
      <c r="E37" s="33" t="s">
        <v>5</v>
      </c>
      <c r="F37" s="34">
        <f t="shared" si="13"/>
        <v>25000.902000000002</v>
      </c>
      <c r="G37" s="35">
        <v>0</v>
      </c>
      <c r="H37" s="34">
        <v>1E-3</v>
      </c>
      <c r="I37" s="34">
        <f>8333.63433-2083.40833</f>
        <v>6250.2260000000006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88"/>
      <c r="B38" s="64"/>
      <c r="C38" s="84"/>
      <c r="D38" s="98"/>
      <c r="E38" s="33" t="s">
        <v>6</v>
      </c>
      <c r="F38" s="34">
        <f t="shared" si="13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63" t="s">
        <v>81</v>
      </c>
      <c r="B39" s="64" t="s">
        <v>115</v>
      </c>
      <c r="C39" s="82" t="s">
        <v>83</v>
      </c>
      <c r="D39" s="96" t="s">
        <v>13</v>
      </c>
      <c r="E39" s="33" t="s">
        <v>2</v>
      </c>
      <c r="F39" s="34">
        <f t="shared" ref="F39:L39" si="14">SUM(F40:F44)</f>
        <v>1405432.7100000002</v>
      </c>
      <c r="G39" s="35">
        <f t="shared" si="14"/>
        <v>0</v>
      </c>
      <c r="H39" s="34">
        <f t="shared" si="14"/>
        <v>1350000</v>
      </c>
      <c r="I39" s="34">
        <f t="shared" si="14"/>
        <v>55432.71</v>
      </c>
      <c r="J39" s="34">
        <f t="shared" si="14"/>
        <v>0</v>
      </c>
      <c r="K39" s="34">
        <f t="shared" si="14"/>
        <v>0</v>
      </c>
      <c r="L39" s="34">
        <f t="shared" si="14"/>
        <v>0</v>
      </c>
    </row>
    <row r="40" spans="1:12" ht="21" customHeight="1" x14ac:dyDescent="0.25">
      <c r="A40" s="88"/>
      <c r="B40" s="64"/>
      <c r="C40" s="83"/>
      <c r="D40" s="97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88"/>
      <c r="B41" s="64"/>
      <c r="C41" s="83"/>
      <c r="D41" s="97"/>
      <c r="E41" s="36" t="s">
        <v>76</v>
      </c>
      <c r="F41" s="34">
        <f t="shared" ref="F41:F44" si="15">SUM(G41:L41)</f>
        <v>1405377.2772900001</v>
      </c>
      <c r="G41" s="35"/>
      <c r="H41" s="34">
        <v>1350000</v>
      </c>
      <c r="I41" s="34">
        <f>55432.71-55.43271</f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88"/>
      <c r="B42" s="64"/>
      <c r="C42" s="83"/>
      <c r="D42" s="97"/>
      <c r="E42" s="33" t="s">
        <v>4</v>
      </c>
      <c r="F42" s="34">
        <f t="shared" si="15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88"/>
      <c r="B43" s="64"/>
      <c r="C43" s="83"/>
      <c r="D43" s="97"/>
      <c r="E43" s="33" t="s">
        <v>5</v>
      </c>
      <c r="F43" s="34">
        <f t="shared" si="15"/>
        <v>55.43271</v>
      </c>
      <c r="G43" s="35">
        <v>0</v>
      </c>
      <c r="H43" s="34">
        <v>0</v>
      </c>
      <c r="I43" s="34">
        <f>55.43271</f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88"/>
      <c r="B44" s="64"/>
      <c r="C44" s="84"/>
      <c r="D44" s="98"/>
      <c r="E44" s="33" t="s">
        <v>6</v>
      </c>
      <c r="F44" s="34">
        <f t="shared" si="15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63" t="s">
        <v>92</v>
      </c>
      <c r="B45" s="90" t="s">
        <v>90</v>
      </c>
      <c r="C45" s="82">
        <v>2021</v>
      </c>
      <c r="D45" s="96" t="s">
        <v>91</v>
      </c>
      <c r="E45" s="33" t="s">
        <v>2</v>
      </c>
      <c r="F45" s="34">
        <f t="shared" ref="F45:L45" si="16">SUM(F46:F50)</f>
        <v>55843.381869999997</v>
      </c>
      <c r="G45" s="34">
        <f t="shared" si="16"/>
        <v>0</v>
      </c>
      <c r="H45" s="34">
        <f t="shared" si="16"/>
        <v>55843.381869999997</v>
      </c>
      <c r="I45" s="34">
        <f t="shared" si="16"/>
        <v>0</v>
      </c>
      <c r="J45" s="34">
        <f t="shared" si="16"/>
        <v>0</v>
      </c>
      <c r="K45" s="34">
        <f t="shared" si="16"/>
        <v>0</v>
      </c>
      <c r="L45" s="34">
        <f t="shared" si="16"/>
        <v>0</v>
      </c>
    </row>
    <row r="46" spans="1:12" ht="21" customHeight="1" x14ac:dyDescent="0.25">
      <c r="A46" s="63"/>
      <c r="B46" s="91"/>
      <c r="C46" s="83"/>
      <c r="D46" s="97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63"/>
      <c r="B47" s="91"/>
      <c r="C47" s="83"/>
      <c r="D47" s="97"/>
      <c r="E47" s="36" t="s">
        <v>76</v>
      </c>
      <c r="F47" s="34">
        <f t="shared" ref="F47:F50" si="17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63"/>
      <c r="B48" s="91"/>
      <c r="C48" s="83"/>
      <c r="D48" s="97"/>
      <c r="E48" s="33" t="s">
        <v>4</v>
      </c>
      <c r="F48" s="34">
        <f t="shared" si="17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63"/>
      <c r="B49" s="91"/>
      <c r="C49" s="83"/>
      <c r="D49" s="97"/>
      <c r="E49" s="33" t="s">
        <v>5</v>
      </c>
      <c r="F49" s="34">
        <f t="shared" si="17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63"/>
      <c r="B50" s="92"/>
      <c r="C50" s="84"/>
      <c r="D50" s="98"/>
      <c r="E50" s="33" t="s">
        <v>6</v>
      </c>
      <c r="F50" s="34">
        <f t="shared" si="17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70" t="s">
        <v>68</v>
      </c>
      <c r="B51" s="81" t="s">
        <v>69</v>
      </c>
      <c r="C51" s="54" t="s">
        <v>116</v>
      </c>
      <c r="D51" s="72" t="s">
        <v>38</v>
      </c>
      <c r="E51" s="4" t="s">
        <v>2</v>
      </c>
      <c r="F51" s="21">
        <f t="shared" ref="F51:L51" si="18">SUM(F52:F56)</f>
        <v>1380185.34428195</v>
      </c>
      <c r="G51" s="21">
        <f t="shared" si="18"/>
        <v>0</v>
      </c>
      <c r="H51" s="21">
        <f t="shared" si="18"/>
        <v>159450.90690195002</v>
      </c>
      <c r="I51" s="21">
        <f t="shared" si="18"/>
        <v>547262.90456000005</v>
      </c>
      <c r="J51" s="21">
        <f t="shared" si="18"/>
        <v>261897.72649</v>
      </c>
      <c r="K51" s="21">
        <f t="shared" si="18"/>
        <v>203396.88399</v>
      </c>
      <c r="L51" s="21">
        <f t="shared" si="18"/>
        <v>208176.92233999999</v>
      </c>
    </row>
    <row r="52" spans="1:12" ht="21" customHeight="1" x14ac:dyDescent="0.25">
      <c r="A52" s="70"/>
      <c r="B52" s="81"/>
      <c r="C52" s="55"/>
      <c r="D52" s="72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70"/>
      <c r="B53" s="81"/>
      <c r="C53" s="55"/>
      <c r="D53" s="72"/>
      <c r="E53" s="15" t="s">
        <v>76</v>
      </c>
      <c r="F53" s="21">
        <f t="shared" ref="F53:F56" si="19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70"/>
      <c r="B54" s="81"/>
      <c r="C54" s="55"/>
      <c r="D54" s="72"/>
      <c r="E54" s="4" t="s">
        <v>4</v>
      </c>
      <c r="F54" s="21">
        <f t="shared" si="19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0">J60+J96+J102+J126</f>
        <v>67391.781500000012</v>
      </c>
      <c r="K54" s="21">
        <f t="shared" si="20"/>
        <v>1853.172</v>
      </c>
      <c r="L54" s="21">
        <f>L60+L96+L102+L126</f>
        <v>0</v>
      </c>
    </row>
    <row r="55" spans="1:12" ht="21" customHeight="1" x14ac:dyDescent="0.25">
      <c r="A55" s="70"/>
      <c r="B55" s="81"/>
      <c r="C55" s="55"/>
      <c r="D55" s="72"/>
      <c r="E55" s="4" t="s">
        <v>5</v>
      </c>
      <c r="F55" s="21">
        <f t="shared" si="19"/>
        <v>1307231.53878195</v>
      </c>
      <c r="G55" s="22"/>
      <c r="H55" s="21">
        <f>H61+H97+H103+H127</f>
        <v>157595.22690195002</v>
      </c>
      <c r="I55" s="21">
        <f>I61+I97+I103+I127</f>
        <v>545409.73256000003</v>
      </c>
      <c r="J55" s="21">
        <f t="shared" si="20"/>
        <v>194505.94498999999</v>
      </c>
      <c r="K55" s="21">
        <f t="shared" si="20"/>
        <v>201543.71199000001</v>
      </c>
      <c r="L55" s="21">
        <f>L61+L97+L103+L127</f>
        <v>208176.92233999999</v>
      </c>
    </row>
    <row r="56" spans="1:12" ht="21" customHeight="1" x14ac:dyDescent="0.25">
      <c r="A56" s="70"/>
      <c r="B56" s="81"/>
      <c r="C56" s="56"/>
      <c r="D56" s="72"/>
      <c r="E56" s="4" t="s">
        <v>6</v>
      </c>
      <c r="F56" s="21">
        <f t="shared" si="19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0"/>
        <v>0</v>
      </c>
      <c r="K56" s="21">
        <f t="shared" si="20"/>
        <v>0</v>
      </c>
      <c r="L56" s="21">
        <f>L62+L98+L104+L128</f>
        <v>0</v>
      </c>
    </row>
    <row r="57" spans="1:12" ht="21" customHeight="1" x14ac:dyDescent="0.25">
      <c r="A57" s="63" t="s">
        <v>21</v>
      </c>
      <c r="B57" s="64" t="s">
        <v>35</v>
      </c>
      <c r="C57" s="82" t="s">
        <v>116</v>
      </c>
      <c r="D57" s="74" t="s">
        <v>38</v>
      </c>
      <c r="E57" s="33" t="s">
        <v>2</v>
      </c>
      <c r="F57" s="34">
        <f t="shared" ref="F57:K57" si="21">SUM(F58:F62)</f>
        <v>332093.55897999997</v>
      </c>
      <c r="G57" s="35">
        <f t="shared" si="21"/>
        <v>0</v>
      </c>
      <c r="H57" s="34">
        <f t="shared" si="21"/>
        <v>79328.226159999991</v>
      </c>
      <c r="I57" s="34">
        <f t="shared" si="21"/>
        <v>52881.650909999997</v>
      </c>
      <c r="J57" s="34">
        <f t="shared" si="21"/>
        <v>13478.898500000001</v>
      </c>
      <c r="K57" s="34">
        <f t="shared" si="21"/>
        <v>16928.298999999999</v>
      </c>
      <c r="L57" s="34">
        <f t="shared" ref="L57" si="22">SUM(L58:L62)</f>
        <v>169476.48441</v>
      </c>
    </row>
    <row r="58" spans="1:12" ht="21" customHeight="1" x14ac:dyDescent="0.25">
      <c r="A58" s="63"/>
      <c r="B58" s="64"/>
      <c r="C58" s="83"/>
      <c r="D58" s="74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>I64+I76+I82+I88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63"/>
      <c r="B59" s="64"/>
      <c r="C59" s="83"/>
      <c r="D59" s="74"/>
      <c r="E59" s="36" t="s">
        <v>76</v>
      </c>
      <c r="F59" s="34">
        <f t="shared" ref="F59:F62" si="23">SUM(G59:L59)</f>
        <v>0</v>
      </c>
      <c r="G59" s="35"/>
      <c r="H59" s="34">
        <v>0</v>
      </c>
      <c r="I59" s="34">
        <f>I65+I77+I83+I89</f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63"/>
      <c r="B60" s="64"/>
      <c r="C60" s="83"/>
      <c r="D60" s="74"/>
      <c r="E60" s="33" t="s">
        <v>4</v>
      </c>
      <c r="F60" s="34">
        <f t="shared" si="23"/>
        <v>7415.1959999999999</v>
      </c>
      <c r="G60" s="35"/>
      <c r="H60" s="34">
        <f>H66+H78+H84+H90</f>
        <v>1855.68</v>
      </c>
      <c r="I60" s="34">
        <f>I66+I78+I84+I90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63"/>
      <c r="B61" s="64"/>
      <c r="C61" s="83"/>
      <c r="D61" s="74"/>
      <c r="E61" s="33" t="s">
        <v>5</v>
      </c>
      <c r="F61" s="34">
        <f t="shared" si="23"/>
        <v>324678.36297999998</v>
      </c>
      <c r="G61" s="35"/>
      <c r="H61" s="34">
        <f>H67+H79+H85+H91</f>
        <v>77472.546159999998</v>
      </c>
      <c r="I61" s="34">
        <f>I67+I73+I79+I85+I91</f>
        <v>51028.478909999998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24">L67+L73+L79+L85+L91</f>
        <v>169476.48441</v>
      </c>
    </row>
    <row r="62" spans="1:12" ht="27.75" customHeight="1" x14ac:dyDescent="0.25">
      <c r="A62" s="63"/>
      <c r="B62" s="64"/>
      <c r="C62" s="84"/>
      <c r="D62" s="74"/>
      <c r="E62" s="33" t="s">
        <v>6</v>
      </c>
      <c r="F62" s="34">
        <f t="shared" si="23"/>
        <v>0</v>
      </c>
      <c r="G62" s="35"/>
      <c r="H62" s="34">
        <f>H68+H80+H86+H92</f>
        <v>0</v>
      </c>
      <c r="I62" s="34">
        <f>I68+I80+I86+I92</f>
        <v>0</v>
      </c>
      <c r="J62" s="34">
        <f t="shared" ref="J62:L62" si="25">J68+J80+J86+J92</f>
        <v>0</v>
      </c>
      <c r="K62" s="34">
        <f t="shared" si="25"/>
        <v>0</v>
      </c>
      <c r="L62" s="34">
        <f t="shared" si="25"/>
        <v>0</v>
      </c>
    </row>
    <row r="63" spans="1:12" ht="21" customHeight="1" x14ac:dyDescent="0.25">
      <c r="A63" s="44" t="s">
        <v>22</v>
      </c>
      <c r="B63" s="73" t="s">
        <v>84</v>
      </c>
      <c r="C63" s="51" t="s">
        <v>116</v>
      </c>
      <c r="D63" s="65" t="s">
        <v>38</v>
      </c>
      <c r="E63" s="4" t="s">
        <v>2</v>
      </c>
      <c r="F63" s="23">
        <f t="shared" ref="F63:K63" si="26">SUM(F64:F68)</f>
        <v>233644.35117000001</v>
      </c>
      <c r="G63" s="24">
        <f t="shared" si="26"/>
        <v>0</v>
      </c>
      <c r="H63" s="23">
        <f t="shared" si="26"/>
        <v>49841.487760000004</v>
      </c>
      <c r="I63" s="23">
        <f t="shared" si="26"/>
        <v>6299.0649999999996</v>
      </c>
      <c r="J63" s="23">
        <f t="shared" si="26"/>
        <v>4013.6570000000002</v>
      </c>
      <c r="K63" s="23">
        <f t="shared" si="26"/>
        <v>4013.6570000000002</v>
      </c>
      <c r="L63" s="23">
        <f t="shared" ref="L63" si="27">SUM(L64:L68)</f>
        <v>169476.48441</v>
      </c>
    </row>
    <row r="64" spans="1:12" ht="21" customHeight="1" x14ac:dyDescent="0.25">
      <c r="A64" s="44"/>
      <c r="B64" s="73"/>
      <c r="C64" s="52"/>
      <c r="D64" s="65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4"/>
      <c r="B65" s="73"/>
      <c r="C65" s="52"/>
      <c r="D65" s="65"/>
      <c r="E65" s="14" t="s">
        <v>76</v>
      </c>
      <c r="F65" s="23">
        <f t="shared" ref="F65:F68" si="28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4"/>
      <c r="B66" s="73"/>
      <c r="C66" s="52"/>
      <c r="D66" s="65"/>
      <c r="E66" s="5" t="s">
        <v>4</v>
      </c>
      <c r="F66" s="23">
        <f t="shared" si="28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4"/>
      <c r="B67" s="73"/>
      <c r="C67" s="52"/>
      <c r="D67" s="65"/>
      <c r="E67" s="5" t="s">
        <v>5</v>
      </c>
      <c r="F67" s="23">
        <f t="shared" si="28"/>
        <v>233644.35117000001</v>
      </c>
      <c r="G67" s="24"/>
      <c r="H67" s="23">
        <f>1600+4500+31379.15533+1945.6+12800+1142.752+9456.22043-12800-182.24</f>
        <v>49841.487760000004</v>
      </c>
      <c r="I67" s="23">
        <f>6299.065</f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4"/>
      <c r="B68" s="73"/>
      <c r="C68" s="53"/>
      <c r="D68" s="65"/>
      <c r="E68" s="5" t="s">
        <v>6</v>
      </c>
      <c r="F68" s="23">
        <f t="shared" si="28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4" t="s">
        <v>24</v>
      </c>
      <c r="B69" s="66" t="s">
        <v>112</v>
      </c>
      <c r="C69" s="51" t="s">
        <v>83</v>
      </c>
      <c r="D69" s="65" t="s">
        <v>13</v>
      </c>
      <c r="E69" s="4" t="s">
        <v>2</v>
      </c>
      <c r="F69" s="23">
        <f t="shared" ref="F69:K69" si="29">SUM(F70:F74)</f>
        <v>69433.185189999989</v>
      </c>
      <c r="G69" s="24">
        <f t="shared" si="29"/>
        <v>0</v>
      </c>
      <c r="H69" s="23">
        <f t="shared" si="29"/>
        <v>0</v>
      </c>
      <c r="I69" s="23">
        <f t="shared" si="29"/>
        <v>69433.185189999989</v>
      </c>
      <c r="J69" s="23">
        <f t="shared" si="29"/>
        <v>0</v>
      </c>
      <c r="K69" s="23">
        <f t="shared" si="29"/>
        <v>0</v>
      </c>
      <c r="L69" s="23">
        <f t="shared" ref="L69" si="30">SUM(L70:L74)</f>
        <v>0</v>
      </c>
    </row>
    <row r="70" spans="1:12" ht="21" customHeight="1" x14ac:dyDescent="0.25">
      <c r="A70" s="44"/>
      <c r="B70" s="66"/>
      <c r="C70" s="52"/>
      <c r="D70" s="65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4"/>
      <c r="B71" s="66"/>
      <c r="C71" s="52"/>
      <c r="D71" s="65"/>
      <c r="E71" s="14" t="s">
        <v>76</v>
      </c>
      <c r="F71" s="23">
        <f t="shared" ref="F71:F74" si="31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4"/>
      <c r="B72" s="66"/>
      <c r="C72" s="52"/>
      <c r="D72" s="65"/>
      <c r="E72" s="30" t="s">
        <v>4</v>
      </c>
      <c r="F72" s="23">
        <f t="shared" si="31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4"/>
      <c r="B73" s="66"/>
      <c r="C73" s="52"/>
      <c r="D73" s="65"/>
      <c r="E73" s="30" t="s">
        <v>5</v>
      </c>
      <c r="F73" s="23">
        <f t="shared" si="31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4"/>
      <c r="B74" s="66"/>
      <c r="C74" s="53"/>
      <c r="D74" s="65"/>
      <c r="E74" s="30" t="s">
        <v>6</v>
      </c>
      <c r="F74" s="23">
        <f t="shared" si="31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4" t="s">
        <v>65</v>
      </c>
      <c r="B75" s="66" t="s">
        <v>23</v>
      </c>
      <c r="C75" s="51" t="s">
        <v>116</v>
      </c>
      <c r="D75" s="65" t="s">
        <v>13</v>
      </c>
      <c r="E75" s="4" t="s">
        <v>2</v>
      </c>
      <c r="F75" s="23">
        <f t="shared" ref="F75:L75" si="32">SUM(F76:F80)</f>
        <v>7559.4684000000007</v>
      </c>
      <c r="G75" s="24">
        <f t="shared" si="32"/>
        <v>0</v>
      </c>
      <c r="H75" s="23">
        <f t="shared" si="32"/>
        <v>3405.0583999999999</v>
      </c>
      <c r="I75" s="23">
        <f t="shared" si="32"/>
        <v>2031.47</v>
      </c>
      <c r="J75" s="23">
        <f t="shared" si="32"/>
        <v>1061.47</v>
      </c>
      <c r="K75" s="23">
        <f t="shared" si="32"/>
        <v>1061.47</v>
      </c>
      <c r="L75" s="23">
        <f t="shared" si="32"/>
        <v>0</v>
      </c>
    </row>
    <row r="76" spans="1:12" ht="21" customHeight="1" x14ac:dyDescent="0.25">
      <c r="A76" s="44"/>
      <c r="B76" s="66"/>
      <c r="C76" s="52"/>
      <c r="D76" s="65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4"/>
      <c r="B77" s="66"/>
      <c r="C77" s="52"/>
      <c r="D77" s="65"/>
      <c r="E77" s="14" t="s">
        <v>76</v>
      </c>
      <c r="F77" s="23">
        <f t="shared" ref="F77:F80" si="33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4"/>
      <c r="B78" s="66"/>
      <c r="C78" s="52"/>
      <c r="D78" s="65"/>
      <c r="E78" s="5" t="s">
        <v>4</v>
      </c>
      <c r="F78" s="23">
        <f t="shared" si="33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4"/>
      <c r="B79" s="66"/>
      <c r="C79" s="52"/>
      <c r="D79" s="65"/>
      <c r="E79" s="5" t="s">
        <v>5</v>
      </c>
      <c r="F79" s="23">
        <f t="shared" si="33"/>
        <v>7559.4684000000007</v>
      </c>
      <c r="G79" s="24"/>
      <c r="H79" s="23">
        <f>243.12+493.2384+3000-3000+2680-11.3</f>
        <v>3405.0583999999999</v>
      </c>
      <c r="I79" s="23">
        <f>1061.47+970</f>
        <v>2031.47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4"/>
      <c r="B80" s="66"/>
      <c r="C80" s="53"/>
      <c r="D80" s="65"/>
      <c r="E80" s="5" t="s">
        <v>6</v>
      </c>
      <c r="F80" s="23">
        <f t="shared" si="33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4" t="s">
        <v>25</v>
      </c>
      <c r="B81" s="66" t="s">
        <v>42</v>
      </c>
      <c r="C81" s="51" t="s">
        <v>116</v>
      </c>
      <c r="D81" s="65" t="s">
        <v>13</v>
      </c>
      <c r="E81" s="4" t="s">
        <v>2</v>
      </c>
      <c r="F81" s="23">
        <f t="shared" ref="F81:K81" si="34">SUM(F82:F86)</f>
        <v>7415.1959999999999</v>
      </c>
      <c r="G81" s="24">
        <f t="shared" si="34"/>
        <v>0</v>
      </c>
      <c r="H81" s="23">
        <f t="shared" si="34"/>
        <v>1855.68</v>
      </c>
      <c r="I81" s="23">
        <f t="shared" si="34"/>
        <v>1853.172</v>
      </c>
      <c r="J81" s="23">
        <f t="shared" si="34"/>
        <v>1853.172</v>
      </c>
      <c r="K81" s="23">
        <f t="shared" si="34"/>
        <v>1853.172</v>
      </c>
      <c r="L81" s="23">
        <f t="shared" ref="L81" si="35">SUM(L82:L86)</f>
        <v>0</v>
      </c>
    </row>
    <row r="82" spans="1:12" ht="21" customHeight="1" x14ac:dyDescent="0.25">
      <c r="A82" s="44"/>
      <c r="B82" s="66"/>
      <c r="C82" s="52"/>
      <c r="D82" s="65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4"/>
      <c r="B83" s="66"/>
      <c r="C83" s="52"/>
      <c r="D83" s="65"/>
      <c r="E83" s="14" t="s">
        <v>76</v>
      </c>
      <c r="F83" s="23">
        <f t="shared" ref="F83:F86" si="36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4"/>
      <c r="B84" s="66"/>
      <c r="C84" s="52"/>
      <c r="D84" s="65"/>
      <c r="E84" s="5" t="s">
        <v>4</v>
      </c>
      <c r="F84" s="23">
        <f t="shared" si="36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4"/>
      <c r="B85" s="66"/>
      <c r="C85" s="52"/>
      <c r="D85" s="65"/>
      <c r="E85" s="5" t="s">
        <v>5</v>
      </c>
      <c r="F85" s="23">
        <f t="shared" si="36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4"/>
      <c r="B86" s="66"/>
      <c r="C86" s="53"/>
      <c r="D86" s="65"/>
      <c r="E86" s="5" t="s">
        <v>6</v>
      </c>
      <c r="F86" s="23">
        <f t="shared" si="36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4" t="s">
        <v>113</v>
      </c>
      <c r="B87" s="66" t="s">
        <v>26</v>
      </c>
      <c r="C87" s="51" t="s">
        <v>116</v>
      </c>
      <c r="D87" s="65" t="s">
        <v>13</v>
      </c>
      <c r="E87" s="4" t="s">
        <v>2</v>
      </c>
      <c r="F87" s="23">
        <f t="shared" ref="F87:L87" si="37">SUM(F88:F92)</f>
        <v>83405.110219999988</v>
      </c>
      <c r="G87" s="24">
        <f t="shared" si="37"/>
        <v>0</v>
      </c>
      <c r="H87" s="23">
        <f t="shared" si="37"/>
        <v>24226</v>
      </c>
      <c r="I87" s="23">
        <f t="shared" si="37"/>
        <v>42628.510719999998</v>
      </c>
      <c r="J87" s="23">
        <f t="shared" si="37"/>
        <v>6550.5995000000003</v>
      </c>
      <c r="K87" s="23">
        <f t="shared" si="37"/>
        <v>10000</v>
      </c>
      <c r="L87" s="23">
        <f t="shared" si="37"/>
        <v>0</v>
      </c>
    </row>
    <row r="88" spans="1:12" ht="21" customHeight="1" x14ac:dyDescent="0.25">
      <c r="A88" s="44"/>
      <c r="B88" s="66"/>
      <c r="C88" s="52"/>
      <c r="D88" s="65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4"/>
      <c r="B89" s="66"/>
      <c r="C89" s="52"/>
      <c r="D89" s="65"/>
      <c r="E89" s="14" t="s">
        <v>76</v>
      </c>
      <c r="F89" s="23">
        <f t="shared" ref="F89:F92" si="38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4"/>
      <c r="B90" s="66" t="s">
        <v>10</v>
      </c>
      <c r="C90" s="52"/>
      <c r="D90" s="65"/>
      <c r="E90" s="5" t="s">
        <v>4</v>
      </c>
      <c r="F90" s="23">
        <f t="shared" si="38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4"/>
      <c r="B91" s="66"/>
      <c r="C91" s="52"/>
      <c r="D91" s="65"/>
      <c r="E91" s="5" t="s">
        <v>5</v>
      </c>
      <c r="F91" s="23">
        <f t="shared" si="38"/>
        <v>83405.110219999988</v>
      </c>
      <c r="G91" s="24"/>
      <c r="H91" s="23">
        <f>3685+2235+18288+18</f>
        <v>24226</v>
      </c>
      <c r="I91" s="23">
        <f>42628.51072</f>
        <v>42628.510719999998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4"/>
      <c r="B92" s="66"/>
      <c r="C92" s="53"/>
      <c r="D92" s="65"/>
      <c r="E92" s="5" t="s">
        <v>6</v>
      </c>
      <c r="F92" s="23">
        <f t="shared" si="38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3" t="s">
        <v>57</v>
      </c>
      <c r="B93" s="64" t="s">
        <v>61</v>
      </c>
      <c r="C93" s="82" t="s">
        <v>116</v>
      </c>
      <c r="D93" s="74" t="s">
        <v>38</v>
      </c>
      <c r="E93" s="33" t="s">
        <v>2</v>
      </c>
      <c r="F93" s="34">
        <f t="shared" ref="F93:L93" si="39">SUM(F94:F98)</f>
        <v>788906.61294194986</v>
      </c>
      <c r="G93" s="34">
        <f t="shared" si="39"/>
        <v>0</v>
      </c>
      <c r="H93" s="34">
        <f t="shared" si="39"/>
        <v>44841.008521950011</v>
      </c>
      <c r="I93" s="34">
        <f t="shared" si="39"/>
        <v>408510.31284999999</v>
      </c>
      <c r="J93" s="34">
        <f t="shared" si="39"/>
        <v>160632.139</v>
      </c>
      <c r="K93" s="34">
        <f t="shared" si="39"/>
        <v>167669.90599999999</v>
      </c>
      <c r="L93" s="34">
        <f t="shared" si="39"/>
        <v>7253.2465700000002</v>
      </c>
    </row>
    <row r="94" spans="1:12" ht="21" customHeight="1" x14ac:dyDescent="0.25">
      <c r="A94" s="63"/>
      <c r="B94" s="64"/>
      <c r="C94" s="83"/>
      <c r="D94" s="74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63"/>
      <c r="B95" s="64"/>
      <c r="C95" s="83"/>
      <c r="D95" s="74"/>
      <c r="E95" s="36" t="s">
        <v>76</v>
      </c>
      <c r="F95" s="34">
        <f t="shared" ref="F95:F98" si="40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63"/>
      <c r="B96" s="64"/>
      <c r="C96" s="83"/>
      <c r="D96" s="74"/>
      <c r="E96" s="33" t="s">
        <v>4</v>
      </c>
      <c r="F96" s="34">
        <f t="shared" si="40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63"/>
      <c r="B97" s="64"/>
      <c r="C97" s="83"/>
      <c r="D97" s="74"/>
      <c r="E97" s="33" t="s">
        <v>5</v>
      </c>
      <c r="F97" s="34">
        <f t="shared" si="40"/>
        <v>788906.61294194986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412158.86501-12413.61216+6213.81+2551.25</f>
        <v>408510.31284999999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63"/>
      <c r="B98" s="64"/>
      <c r="C98" s="84"/>
      <c r="D98" s="74"/>
      <c r="E98" s="33" t="s">
        <v>6</v>
      </c>
      <c r="F98" s="34">
        <f t="shared" si="40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63" t="s">
        <v>27</v>
      </c>
      <c r="B99" s="85" t="s">
        <v>36</v>
      </c>
      <c r="C99" s="82" t="s">
        <v>116</v>
      </c>
      <c r="D99" s="96" t="s">
        <v>13</v>
      </c>
      <c r="E99" s="33" t="s">
        <v>2</v>
      </c>
      <c r="F99" s="34">
        <f t="shared" ref="F99:K99" si="41">SUM(F100:F104)</f>
        <v>88025.246840000007</v>
      </c>
      <c r="G99" s="35">
        <f t="shared" si="41"/>
        <v>0</v>
      </c>
      <c r="H99" s="34">
        <f>SUM(H100:H104)</f>
        <v>6656.0441799999999</v>
      </c>
      <c r="I99" s="34">
        <f t="shared" si="41"/>
        <v>5198.8884300000009</v>
      </c>
      <c r="J99" s="34">
        <f t="shared" si="41"/>
        <v>72159.308990000005</v>
      </c>
      <c r="K99" s="34">
        <f t="shared" si="41"/>
        <v>3171.2989899999998</v>
      </c>
      <c r="L99" s="34">
        <f t="shared" ref="L99" si="42">SUM(L100:L104)</f>
        <v>839.70624999999995</v>
      </c>
    </row>
    <row r="100" spans="1:12" ht="21" customHeight="1" x14ac:dyDescent="0.25">
      <c r="A100" s="63"/>
      <c r="B100" s="86"/>
      <c r="C100" s="83"/>
      <c r="D100" s="97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L100" si="43">I106+I112+I118</f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</row>
    <row r="101" spans="1:12" ht="21" customHeight="1" x14ac:dyDescent="0.25">
      <c r="A101" s="63"/>
      <c r="B101" s="86"/>
      <c r="C101" s="83"/>
      <c r="D101" s="97"/>
      <c r="E101" s="36" t="s">
        <v>76</v>
      </c>
      <c r="F101" s="34">
        <f t="shared" ref="F101:F104" si="44">SUM(H101:L101)</f>
        <v>0</v>
      </c>
      <c r="G101" s="35"/>
      <c r="H101" s="34">
        <f>H107+H113+H119</f>
        <v>0</v>
      </c>
      <c r="I101" s="34">
        <f t="shared" ref="I101:L101" si="45">I107+I113+I119</f>
        <v>0</v>
      </c>
      <c r="J101" s="34">
        <f t="shared" si="45"/>
        <v>0</v>
      </c>
      <c r="K101" s="34">
        <f t="shared" si="45"/>
        <v>0</v>
      </c>
      <c r="L101" s="34">
        <f t="shared" si="45"/>
        <v>0</v>
      </c>
    </row>
    <row r="102" spans="1:12" ht="21" customHeight="1" x14ac:dyDescent="0.25">
      <c r="A102" s="63"/>
      <c r="B102" s="86"/>
      <c r="C102" s="83"/>
      <c r="D102" s="97"/>
      <c r="E102" s="33" t="s">
        <v>4</v>
      </c>
      <c r="F102" s="34">
        <f t="shared" si="44"/>
        <v>65538.609500000006</v>
      </c>
      <c r="G102" s="35"/>
      <c r="H102" s="34">
        <f>H108+H114+H120</f>
        <v>0</v>
      </c>
      <c r="I102" s="34">
        <f t="shared" ref="I102:L102" si="46">I108+I114+I120</f>
        <v>0</v>
      </c>
      <c r="J102" s="34">
        <f t="shared" si="46"/>
        <v>65538.609500000006</v>
      </c>
      <c r="K102" s="34">
        <f t="shared" si="46"/>
        <v>0</v>
      </c>
      <c r="L102" s="34">
        <f t="shared" si="46"/>
        <v>0</v>
      </c>
    </row>
    <row r="103" spans="1:12" ht="21" customHeight="1" x14ac:dyDescent="0.25">
      <c r="A103" s="63"/>
      <c r="B103" s="86"/>
      <c r="C103" s="83"/>
      <c r="D103" s="97"/>
      <c r="E103" s="33" t="s">
        <v>5</v>
      </c>
      <c r="F103" s="34">
        <f t="shared" si="44"/>
        <v>22486.637339999997</v>
      </c>
      <c r="G103" s="35"/>
      <c r="H103" s="34">
        <f>H109+H115+H121</f>
        <v>6656.0441799999999</v>
      </c>
      <c r="I103" s="34">
        <f t="shared" ref="I103:L103" si="47">I109+I115+I121</f>
        <v>5198.8884300000009</v>
      </c>
      <c r="J103" s="34">
        <f t="shared" si="47"/>
        <v>6620.6994899999991</v>
      </c>
      <c r="K103" s="34">
        <f t="shared" si="47"/>
        <v>3171.2989899999998</v>
      </c>
      <c r="L103" s="34">
        <f t="shared" si="47"/>
        <v>839.70624999999995</v>
      </c>
    </row>
    <row r="104" spans="1:12" ht="21" customHeight="1" x14ac:dyDescent="0.25">
      <c r="A104" s="63"/>
      <c r="B104" s="87"/>
      <c r="C104" s="84"/>
      <c r="D104" s="98"/>
      <c r="E104" s="33" t="s">
        <v>6</v>
      </c>
      <c r="F104" s="34">
        <f t="shared" si="44"/>
        <v>0</v>
      </c>
      <c r="G104" s="35"/>
      <c r="H104" s="34">
        <f>H110+H116+H122</f>
        <v>0</v>
      </c>
      <c r="I104" s="34">
        <f t="shared" ref="I104:L104" si="48">I110+I116+I122</f>
        <v>0</v>
      </c>
      <c r="J104" s="34">
        <f t="shared" si="48"/>
        <v>0</v>
      </c>
      <c r="K104" s="34">
        <f t="shared" si="48"/>
        <v>0</v>
      </c>
      <c r="L104" s="34">
        <f t="shared" si="48"/>
        <v>0</v>
      </c>
    </row>
    <row r="105" spans="1:12" ht="21" customHeight="1" x14ac:dyDescent="0.25">
      <c r="A105" s="44" t="s">
        <v>62</v>
      </c>
      <c r="B105" s="45" t="s">
        <v>39</v>
      </c>
      <c r="C105" s="51">
        <v>2023</v>
      </c>
      <c r="D105" s="48" t="s">
        <v>13</v>
      </c>
      <c r="E105" s="4" t="s">
        <v>2</v>
      </c>
      <c r="F105" s="23">
        <f t="shared" ref="F105:K105" si="49">SUM(F106:F110)</f>
        <v>68988.010000000009</v>
      </c>
      <c r="G105" s="24">
        <f t="shared" si="49"/>
        <v>0</v>
      </c>
      <c r="H105" s="23">
        <f t="shared" si="49"/>
        <v>0</v>
      </c>
      <c r="I105" s="23">
        <f t="shared" si="49"/>
        <v>0</v>
      </c>
      <c r="J105" s="23">
        <f t="shared" si="49"/>
        <v>68988.010000000009</v>
      </c>
      <c r="K105" s="23">
        <f t="shared" si="49"/>
        <v>0</v>
      </c>
      <c r="L105" s="23">
        <f t="shared" ref="L105" si="50">SUM(L106:L110)</f>
        <v>0</v>
      </c>
    </row>
    <row r="106" spans="1:12" ht="21" customHeight="1" x14ac:dyDescent="0.25">
      <c r="A106" s="44"/>
      <c r="B106" s="46"/>
      <c r="C106" s="52"/>
      <c r="D106" s="49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4"/>
      <c r="B107" s="46"/>
      <c r="C107" s="52"/>
      <c r="D107" s="49"/>
      <c r="E107" s="14" t="s">
        <v>76</v>
      </c>
      <c r="F107" s="23">
        <f t="shared" ref="F107:F110" si="5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4"/>
      <c r="B108" s="46"/>
      <c r="C108" s="52"/>
      <c r="D108" s="49"/>
      <c r="E108" s="5" t="s">
        <v>4</v>
      </c>
      <c r="F108" s="23">
        <f t="shared" si="5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4"/>
      <c r="B109" s="46"/>
      <c r="C109" s="52"/>
      <c r="D109" s="49"/>
      <c r="E109" s="5" t="s">
        <v>5</v>
      </c>
      <c r="F109" s="23">
        <f t="shared" si="5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4"/>
      <c r="B110" s="47"/>
      <c r="C110" s="53"/>
      <c r="D110" s="50"/>
      <c r="E110" s="5" t="s">
        <v>6</v>
      </c>
      <c r="F110" s="23">
        <f t="shared" si="5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4" t="s">
        <v>63</v>
      </c>
      <c r="B111" s="45" t="s">
        <v>28</v>
      </c>
      <c r="C111" s="51" t="s">
        <v>116</v>
      </c>
      <c r="D111" s="48" t="s">
        <v>13</v>
      </c>
      <c r="E111" s="4" t="s">
        <v>2</v>
      </c>
      <c r="F111" s="23">
        <f t="shared" ref="F111:L111" si="52">SUM(F112:F116)</f>
        <v>15985.218990000001</v>
      </c>
      <c r="G111" s="24">
        <f t="shared" si="52"/>
        <v>0</v>
      </c>
      <c r="H111" s="23">
        <f t="shared" si="52"/>
        <v>6102.9665800000002</v>
      </c>
      <c r="I111" s="23">
        <f t="shared" si="52"/>
        <v>4645.8104300000005</v>
      </c>
      <c r="J111" s="23">
        <f t="shared" si="52"/>
        <v>2618.2209899999998</v>
      </c>
      <c r="K111" s="23">
        <f t="shared" si="52"/>
        <v>2618.2209899999998</v>
      </c>
      <c r="L111" s="23">
        <f t="shared" si="52"/>
        <v>0</v>
      </c>
    </row>
    <row r="112" spans="1:12" ht="21" customHeight="1" x14ac:dyDescent="0.25">
      <c r="A112" s="44"/>
      <c r="B112" s="46"/>
      <c r="C112" s="52"/>
      <c r="D112" s="49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4"/>
      <c r="B113" s="46"/>
      <c r="C113" s="52"/>
      <c r="D113" s="49"/>
      <c r="E113" s="14" t="s">
        <v>76</v>
      </c>
      <c r="F113" s="23">
        <f t="shared" ref="F113:F116" si="5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4"/>
      <c r="B114" s="46"/>
      <c r="C114" s="52"/>
      <c r="D114" s="49"/>
      <c r="E114" s="5" t="s">
        <v>4</v>
      </c>
      <c r="F114" s="23">
        <f t="shared" si="5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4"/>
      <c r="B115" s="46"/>
      <c r="C115" s="52"/>
      <c r="D115" s="49"/>
      <c r="E115" s="5" t="s">
        <v>5</v>
      </c>
      <c r="F115" s="23">
        <f t="shared" si="5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4"/>
      <c r="B116" s="47"/>
      <c r="C116" s="53"/>
      <c r="D116" s="50"/>
      <c r="E116" s="5" t="s">
        <v>6</v>
      </c>
      <c r="F116" s="23">
        <f t="shared" si="5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4" t="s">
        <v>29</v>
      </c>
      <c r="B117" s="45" t="s">
        <v>30</v>
      </c>
      <c r="C117" s="51" t="s">
        <v>116</v>
      </c>
      <c r="D117" s="48" t="s">
        <v>13</v>
      </c>
      <c r="E117" s="4" t="s">
        <v>2</v>
      </c>
      <c r="F117" s="23">
        <f t="shared" ref="F117:K117" si="54">SUM(F118:F122)</f>
        <v>3052.0178500000002</v>
      </c>
      <c r="G117" s="24">
        <f t="shared" si="54"/>
        <v>0</v>
      </c>
      <c r="H117" s="23">
        <f t="shared" si="54"/>
        <v>553.07759999999996</v>
      </c>
      <c r="I117" s="23">
        <f t="shared" si="54"/>
        <v>553.07799999999997</v>
      </c>
      <c r="J117" s="23">
        <f t="shared" si="54"/>
        <v>553.07799999999997</v>
      </c>
      <c r="K117" s="23">
        <f t="shared" si="54"/>
        <v>553.07799999999997</v>
      </c>
      <c r="L117" s="23">
        <f t="shared" ref="L117" si="55">SUM(L118:L122)</f>
        <v>839.70624999999995</v>
      </c>
    </row>
    <row r="118" spans="1:12" ht="21" customHeight="1" x14ac:dyDescent="0.25">
      <c r="A118" s="44"/>
      <c r="B118" s="46"/>
      <c r="C118" s="52"/>
      <c r="D118" s="49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4"/>
      <c r="B119" s="46"/>
      <c r="C119" s="52"/>
      <c r="D119" s="49"/>
      <c r="E119" s="14" t="s">
        <v>76</v>
      </c>
      <c r="F119" s="23">
        <f t="shared" ref="F119:F122" si="56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4"/>
      <c r="B120" s="46"/>
      <c r="C120" s="52"/>
      <c r="D120" s="49"/>
      <c r="E120" s="5" t="s">
        <v>4</v>
      </c>
      <c r="F120" s="23">
        <f t="shared" si="56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4"/>
      <c r="B121" s="46"/>
      <c r="C121" s="52"/>
      <c r="D121" s="49"/>
      <c r="E121" s="5" t="s">
        <v>5</v>
      </c>
      <c r="F121" s="23">
        <f t="shared" si="56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4"/>
      <c r="B122" s="47"/>
      <c r="C122" s="53"/>
      <c r="D122" s="50"/>
      <c r="E122" s="5" t="s">
        <v>6</v>
      </c>
      <c r="F122" s="23">
        <f t="shared" si="56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93" t="s">
        <v>31</v>
      </c>
      <c r="B123" s="90" t="s">
        <v>32</v>
      </c>
      <c r="C123" s="82" t="s">
        <v>116</v>
      </c>
      <c r="D123" s="96" t="s">
        <v>38</v>
      </c>
      <c r="E123" s="33" t="s">
        <v>2</v>
      </c>
      <c r="F123" s="34">
        <f t="shared" ref="F123:L123" si="57">SUM(F124:F128)</f>
        <v>140552.44041000001</v>
      </c>
      <c r="G123" s="97">
        <f t="shared" si="57"/>
        <v>0</v>
      </c>
      <c r="H123" s="33">
        <f t="shared" si="57"/>
        <v>28625.628039999996</v>
      </c>
      <c r="I123" s="34">
        <f t="shared" si="57"/>
        <v>80672.052370000005</v>
      </c>
      <c r="J123" s="34">
        <f t="shared" si="57"/>
        <v>15627.38</v>
      </c>
      <c r="K123" s="34">
        <f t="shared" si="57"/>
        <v>15627.38</v>
      </c>
      <c r="L123" s="34">
        <f t="shared" si="57"/>
        <v>30607.485110000001</v>
      </c>
    </row>
    <row r="124" spans="1:12" ht="21" customHeight="1" x14ac:dyDescent="0.25">
      <c r="A124" s="94"/>
      <c r="B124" s="91"/>
      <c r="C124" s="83"/>
      <c r="D124" s="97"/>
      <c r="E124" s="33" t="s">
        <v>3</v>
      </c>
      <c r="F124" s="34">
        <f>SUM(G124:K124)</f>
        <v>0</v>
      </c>
      <c r="G124" s="97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94"/>
      <c r="B125" s="91"/>
      <c r="C125" s="83"/>
      <c r="D125" s="97"/>
      <c r="E125" s="36" t="s">
        <v>77</v>
      </c>
      <c r="F125" s="34">
        <f>SUM(G125:K125)</f>
        <v>0</v>
      </c>
      <c r="G125" s="98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94"/>
      <c r="B126" s="91"/>
      <c r="C126" s="83"/>
      <c r="D126" s="97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94"/>
      <c r="B127" s="91"/>
      <c r="C127" s="83"/>
      <c r="D127" s="97"/>
      <c r="E127" s="33" t="s">
        <v>64</v>
      </c>
      <c r="F127" s="34">
        <f>SUM(G127:K127)</f>
        <v>140552.44041000001</v>
      </c>
      <c r="G127" s="35"/>
      <c r="H127" s="34">
        <f>16500+8069.634+188.423+1911.449+1778.29773+366.24731-188.423</f>
        <v>28625.628039999996</v>
      </c>
      <c r="I127" s="34">
        <f>80672.05237</f>
        <v>80672.052370000005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95"/>
      <c r="B128" s="92"/>
      <c r="C128" s="84"/>
      <c r="D128" s="98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70" t="s">
        <v>18</v>
      </c>
      <c r="B129" s="81" t="s">
        <v>40</v>
      </c>
      <c r="C129" s="54" t="s">
        <v>116</v>
      </c>
      <c r="D129" s="72" t="s">
        <v>13</v>
      </c>
      <c r="E129" s="4" t="s">
        <v>2</v>
      </c>
      <c r="F129" s="21">
        <f t="shared" ref="F129:L129" si="58">SUM(F130:F134)</f>
        <v>60389.613049999993</v>
      </c>
      <c r="G129" s="22">
        <f t="shared" si="58"/>
        <v>0</v>
      </c>
      <c r="H129" s="21">
        <f t="shared" si="58"/>
        <v>15950.89222</v>
      </c>
      <c r="I129" s="21">
        <f t="shared" si="58"/>
        <v>13503.687829999999</v>
      </c>
      <c r="J129" s="21">
        <f t="shared" si="58"/>
        <v>15464.718999999999</v>
      </c>
      <c r="K129" s="21">
        <f t="shared" si="58"/>
        <v>15470.314</v>
      </c>
      <c r="L129" s="21">
        <f t="shared" si="58"/>
        <v>17659.161</v>
      </c>
    </row>
    <row r="130" spans="1:12" ht="21" customHeight="1" x14ac:dyDescent="0.25">
      <c r="A130" s="70"/>
      <c r="B130" s="81"/>
      <c r="C130" s="55"/>
      <c r="D130" s="72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70"/>
      <c r="B131" s="81"/>
      <c r="C131" s="55"/>
      <c r="D131" s="72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70"/>
      <c r="B132" s="81"/>
      <c r="C132" s="55"/>
      <c r="D132" s="72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70"/>
      <c r="B133" s="81"/>
      <c r="C133" s="55"/>
      <c r="D133" s="72"/>
      <c r="E133" s="4" t="s">
        <v>5</v>
      </c>
      <c r="F133" s="21">
        <f>SUM(G133:K133)</f>
        <v>60389.613049999993</v>
      </c>
      <c r="G133" s="22"/>
      <c r="H133" s="21">
        <f>15950.89222</f>
        <v>15950.89222</v>
      </c>
      <c r="I133" s="21">
        <f>15601.928-2098.24017</f>
        <v>13503.687829999999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70"/>
      <c r="B134" s="81"/>
      <c r="C134" s="56"/>
      <c r="D134" s="72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70" t="s">
        <v>17</v>
      </c>
      <c r="B135" s="81" t="s">
        <v>34</v>
      </c>
      <c r="C135" s="54" t="s">
        <v>116</v>
      </c>
      <c r="D135" s="72" t="s">
        <v>109</v>
      </c>
      <c r="E135" s="4" t="s">
        <v>2</v>
      </c>
      <c r="F135" s="21">
        <f t="shared" ref="F135:L135" si="59">SUM(F136:F140)</f>
        <v>352799.57315000007</v>
      </c>
      <c r="G135" s="22">
        <f t="shared" si="59"/>
        <v>0</v>
      </c>
      <c r="H135" s="21">
        <f t="shared" si="59"/>
        <v>86177.023820000002</v>
      </c>
      <c r="I135" s="21">
        <f t="shared" si="59"/>
        <v>92401.706330000001</v>
      </c>
      <c r="J135" s="21">
        <f t="shared" si="59"/>
        <v>87046.753000000012</v>
      </c>
      <c r="K135" s="21">
        <f t="shared" si="59"/>
        <v>87174.09</v>
      </c>
      <c r="L135" s="21">
        <f t="shared" si="59"/>
        <v>101537.30313</v>
      </c>
    </row>
    <row r="136" spans="1:12" ht="21" customHeight="1" x14ac:dyDescent="0.25">
      <c r="A136" s="70"/>
      <c r="B136" s="81"/>
      <c r="C136" s="55"/>
      <c r="D136" s="72"/>
      <c r="E136" s="4" t="s">
        <v>3</v>
      </c>
      <c r="F136" s="21">
        <f>SUM(G136:K136)</f>
        <v>0</v>
      </c>
      <c r="G136" s="22"/>
      <c r="H136" s="21">
        <f t="shared" ref="H136:L139" si="60">H142+H148</f>
        <v>0</v>
      </c>
      <c r="I136" s="21">
        <f t="shared" si="60"/>
        <v>0</v>
      </c>
      <c r="J136" s="21">
        <f>J142+J148</f>
        <v>0</v>
      </c>
      <c r="K136" s="21">
        <f t="shared" si="60"/>
        <v>0</v>
      </c>
      <c r="L136" s="21">
        <f t="shared" si="60"/>
        <v>0</v>
      </c>
    </row>
    <row r="137" spans="1:12" ht="21" customHeight="1" x14ac:dyDescent="0.25">
      <c r="A137" s="70"/>
      <c r="B137" s="81"/>
      <c r="C137" s="55"/>
      <c r="D137" s="72"/>
      <c r="E137" s="15" t="s">
        <v>77</v>
      </c>
      <c r="F137" s="21">
        <f>SUM(G137:K137)</f>
        <v>0</v>
      </c>
      <c r="G137" s="22"/>
      <c r="H137" s="21">
        <f t="shared" si="60"/>
        <v>0</v>
      </c>
      <c r="I137" s="21">
        <f t="shared" si="60"/>
        <v>0</v>
      </c>
      <c r="J137" s="21">
        <f>J143+J149</f>
        <v>0</v>
      </c>
      <c r="K137" s="21">
        <f t="shared" si="60"/>
        <v>0</v>
      </c>
      <c r="L137" s="21">
        <f t="shared" si="60"/>
        <v>0</v>
      </c>
    </row>
    <row r="138" spans="1:12" ht="21" customHeight="1" x14ac:dyDescent="0.25">
      <c r="A138" s="70"/>
      <c r="B138" s="81"/>
      <c r="C138" s="55"/>
      <c r="D138" s="72"/>
      <c r="E138" s="4" t="s">
        <v>4</v>
      </c>
      <c r="F138" s="21">
        <f>SUM(G138:K138)</f>
        <v>0</v>
      </c>
      <c r="G138" s="22"/>
      <c r="H138" s="21">
        <f t="shared" ref="H138:K139" si="61">H144+H150</f>
        <v>0</v>
      </c>
      <c r="I138" s="21">
        <f t="shared" si="61"/>
        <v>0</v>
      </c>
      <c r="J138" s="21">
        <f>J144+J150</f>
        <v>0</v>
      </c>
      <c r="K138" s="21">
        <f t="shared" si="61"/>
        <v>0</v>
      </c>
      <c r="L138" s="21">
        <f t="shared" si="60"/>
        <v>0</v>
      </c>
    </row>
    <row r="139" spans="1:12" ht="21" customHeight="1" x14ac:dyDescent="0.25">
      <c r="A139" s="70"/>
      <c r="B139" s="81"/>
      <c r="C139" s="55"/>
      <c r="D139" s="72"/>
      <c r="E139" s="4" t="s">
        <v>5</v>
      </c>
      <c r="F139" s="21">
        <f>SUM(G139:K139)</f>
        <v>352799.57315000007</v>
      </c>
      <c r="G139" s="22"/>
      <c r="H139" s="21">
        <f t="shared" si="61"/>
        <v>86177.023820000002</v>
      </c>
      <c r="I139" s="21">
        <f t="shared" si="61"/>
        <v>92401.706330000001</v>
      </c>
      <c r="J139" s="21">
        <f>J145+J151</f>
        <v>87046.753000000012</v>
      </c>
      <c r="K139" s="21">
        <f t="shared" si="61"/>
        <v>87174.09</v>
      </c>
      <c r="L139" s="21">
        <f t="shared" si="60"/>
        <v>101537.30313</v>
      </c>
    </row>
    <row r="140" spans="1:12" ht="21" customHeight="1" x14ac:dyDescent="0.25">
      <c r="A140" s="70"/>
      <c r="B140" s="81"/>
      <c r="C140" s="56"/>
      <c r="D140" s="72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63" t="s">
        <v>33</v>
      </c>
      <c r="B141" s="64" t="s">
        <v>12</v>
      </c>
      <c r="C141" s="82" t="s">
        <v>116</v>
      </c>
      <c r="D141" s="74" t="s">
        <v>110</v>
      </c>
      <c r="E141" s="33" t="s">
        <v>2</v>
      </c>
      <c r="F141" s="34">
        <f t="shared" ref="F141:L141" si="62">SUM(F142:F146)</f>
        <v>46940.178719999996</v>
      </c>
      <c r="G141" s="35">
        <f t="shared" si="62"/>
        <v>0</v>
      </c>
      <c r="H141" s="34">
        <f t="shared" si="62"/>
        <v>12076.384719999998</v>
      </c>
      <c r="I141" s="34">
        <f t="shared" si="62"/>
        <v>11511.482</v>
      </c>
      <c r="J141" s="34">
        <f t="shared" si="62"/>
        <v>11622.898999999999</v>
      </c>
      <c r="K141" s="34">
        <f t="shared" si="62"/>
        <v>11729.413</v>
      </c>
      <c r="L141" s="34">
        <f t="shared" si="62"/>
        <v>13158.578</v>
      </c>
    </row>
    <row r="142" spans="1:12" ht="21" customHeight="1" x14ac:dyDescent="0.25">
      <c r="A142" s="63"/>
      <c r="B142" s="64"/>
      <c r="C142" s="83"/>
      <c r="D142" s="74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63"/>
      <c r="B143" s="64"/>
      <c r="C143" s="83"/>
      <c r="D143" s="74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63"/>
      <c r="B144" s="64"/>
      <c r="C144" s="83"/>
      <c r="D144" s="74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63"/>
      <c r="B145" s="64"/>
      <c r="C145" s="83"/>
      <c r="D145" s="74"/>
      <c r="E145" s="33" t="s">
        <v>5</v>
      </c>
      <c r="F145" s="34">
        <f>SUM(G145:K145)</f>
        <v>46940.178719999996</v>
      </c>
      <c r="G145" s="35"/>
      <c r="H145" s="34">
        <f>11279.478+796.90672</f>
        <v>12076.384719999998</v>
      </c>
      <c r="I145" s="34">
        <f>11521.982-10.5</f>
        <v>11511.482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63"/>
      <c r="B146" s="64"/>
      <c r="C146" s="84"/>
      <c r="D146" s="74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93" t="s">
        <v>14</v>
      </c>
      <c r="B147" s="90" t="s">
        <v>11</v>
      </c>
      <c r="C147" s="82" t="s">
        <v>116</v>
      </c>
      <c r="D147" s="96" t="s">
        <v>38</v>
      </c>
      <c r="E147" s="33" t="s">
        <v>2</v>
      </c>
      <c r="F147" s="34">
        <f t="shared" ref="F147:L147" si="63">SUM(F148:F152)</f>
        <v>305859.39442999999</v>
      </c>
      <c r="G147" s="35">
        <f t="shared" si="63"/>
        <v>0</v>
      </c>
      <c r="H147" s="34">
        <f t="shared" si="63"/>
        <v>74100.6391</v>
      </c>
      <c r="I147" s="34">
        <f t="shared" si="63"/>
        <v>80890.224329999997</v>
      </c>
      <c r="J147" s="34">
        <f t="shared" si="63"/>
        <v>75423.854000000007</v>
      </c>
      <c r="K147" s="34">
        <f t="shared" si="63"/>
        <v>75444.676999999996</v>
      </c>
      <c r="L147" s="34">
        <f t="shared" si="63"/>
        <v>88378.725130000006</v>
      </c>
    </row>
    <row r="148" spans="1:12" ht="21" customHeight="1" x14ac:dyDescent="0.25">
      <c r="A148" s="94"/>
      <c r="B148" s="91"/>
      <c r="C148" s="83"/>
      <c r="D148" s="97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94"/>
      <c r="B149" s="91"/>
      <c r="C149" s="83"/>
      <c r="D149" s="97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94"/>
      <c r="B150" s="91"/>
      <c r="C150" s="83"/>
      <c r="D150" s="97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94"/>
      <c r="B151" s="91"/>
      <c r="C151" s="83"/>
      <c r="D151" s="97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95"/>
      <c r="B152" s="92"/>
      <c r="C152" s="84"/>
      <c r="D152" s="98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44" t="s">
        <v>37</v>
      </c>
      <c r="B153" s="60" t="s">
        <v>70</v>
      </c>
      <c r="C153" s="51"/>
      <c r="D153" s="67" t="s">
        <v>13</v>
      </c>
      <c r="E153" s="4" t="s">
        <v>2</v>
      </c>
      <c r="F153" s="21">
        <f t="shared" ref="F153:L153" si="64">SUM(F154:F158)</f>
        <v>0</v>
      </c>
      <c r="G153" s="21">
        <f t="shared" si="64"/>
        <v>0</v>
      </c>
      <c r="H153" s="21">
        <f t="shared" si="64"/>
        <v>0</v>
      </c>
      <c r="I153" s="21">
        <f t="shared" si="64"/>
        <v>0</v>
      </c>
      <c r="J153" s="21">
        <f t="shared" si="64"/>
        <v>0</v>
      </c>
      <c r="K153" s="21">
        <f t="shared" si="64"/>
        <v>0</v>
      </c>
      <c r="L153" s="21">
        <f t="shared" si="64"/>
        <v>0</v>
      </c>
    </row>
    <row r="154" spans="1:12" ht="21" customHeight="1" x14ac:dyDescent="0.25">
      <c r="A154" s="44"/>
      <c r="B154" s="61"/>
      <c r="C154" s="52"/>
      <c r="D154" s="68"/>
      <c r="E154" s="4" t="s">
        <v>3</v>
      </c>
      <c r="F154" s="21">
        <f>SUM(H154:K154)</f>
        <v>0</v>
      </c>
      <c r="G154" s="22"/>
      <c r="H154" s="21">
        <f t="shared" ref="H154:L158" si="65">H160</f>
        <v>0</v>
      </c>
      <c r="I154" s="21">
        <f t="shared" si="65"/>
        <v>0</v>
      </c>
      <c r="J154" s="21">
        <f t="shared" si="65"/>
        <v>0</v>
      </c>
      <c r="K154" s="21">
        <f t="shared" si="65"/>
        <v>0</v>
      </c>
      <c r="L154" s="21">
        <f t="shared" si="65"/>
        <v>0</v>
      </c>
    </row>
    <row r="155" spans="1:12" ht="21" customHeight="1" x14ac:dyDescent="0.25">
      <c r="A155" s="44"/>
      <c r="B155" s="61"/>
      <c r="C155" s="52"/>
      <c r="D155" s="68"/>
      <c r="E155" s="15" t="s">
        <v>76</v>
      </c>
      <c r="F155" s="21">
        <f>SUM(H155:K155)</f>
        <v>0</v>
      </c>
      <c r="G155" s="22"/>
      <c r="H155" s="21">
        <f t="shared" si="65"/>
        <v>0</v>
      </c>
      <c r="I155" s="21">
        <f t="shared" si="65"/>
        <v>0</v>
      </c>
      <c r="J155" s="21">
        <f t="shared" si="65"/>
        <v>0</v>
      </c>
      <c r="K155" s="21">
        <f t="shared" si="65"/>
        <v>0</v>
      </c>
      <c r="L155" s="21">
        <f t="shared" si="65"/>
        <v>0</v>
      </c>
    </row>
    <row r="156" spans="1:12" ht="21" customHeight="1" x14ac:dyDescent="0.25">
      <c r="A156" s="44"/>
      <c r="B156" s="61"/>
      <c r="C156" s="52"/>
      <c r="D156" s="68"/>
      <c r="E156" s="4" t="s">
        <v>4</v>
      </c>
      <c r="F156" s="21">
        <f>SUM(H156:K156)</f>
        <v>0</v>
      </c>
      <c r="G156" s="22"/>
      <c r="H156" s="21">
        <f t="shared" si="65"/>
        <v>0</v>
      </c>
      <c r="I156" s="21">
        <f t="shared" si="65"/>
        <v>0</v>
      </c>
      <c r="J156" s="21">
        <f t="shared" si="65"/>
        <v>0</v>
      </c>
      <c r="K156" s="21">
        <f t="shared" si="65"/>
        <v>0</v>
      </c>
      <c r="L156" s="21">
        <f t="shared" si="65"/>
        <v>0</v>
      </c>
    </row>
    <row r="157" spans="1:12" ht="21" customHeight="1" x14ac:dyDescent="0.25">
      <c r="A157" s="44"/>
      <c r="B157" s="61"/>
      <c r="C157" s="52"/>
      <c r="D157" s="68"/>
      <c r="E157" s="4" t="s">
        <v>5</v>
      </c>
      <c r="F157" s="21">
        <f>SUM(H157:K157)</f>
        <v>0</v>
      </c>
      <c r="G157" s="22"/>
      <c r="H157" s="21">
        <f t="shared" si="65"/>
        <v>0</v>
      </c>
      <c r="I157" s="21">
        <f t="shared" si="65"/>
        <v>0</v>
      </c>
      <c r="J157" s="21">
        <f t="shared" si="65"/>
        <v>0</v>
      </c>
      <c r="K157" s="21">
        <f t="shared" si="65"/>
        <v>0</v>
      </c>
      <c r="L157" s="21">
        <f t="shared" si="65"/>
        <v>0</v>
      </c>
    </row>
    <row r="158" spans="1:12" ht="21" customHeight="1" x14ac:dyDescent="0.25">
      <c r="A158" s="44"/>
      <c r="B158" s="62"/>
      <c r="C158" s="53"/>
      <c r="D158" s="69"/>
      <c r="E158" s="4" t="s">
        <v>6</v>
      </c>
      <c r="F158" s="21">
        <f>SUM(H158:K158)</f>
        <v>0</v>
      </c>
      <c r="G158" s="21"/>
      <c r="H158" s="21">
        <f t="shared" si="65"/>
        <v>0</v>
      </c>
      <c r="I158" s="21">
        <f t="shared" si="65"/>
        <v>0</v>
      </c>
      <c r="J158" s="21">
        <f t="shared" si="65"/>
        <v>0</v>
      </c>
      <c r="K158" s="21">
        <f t="shared" si="65"/>
        <v>0</v>
      </c>
      <c r="L158" s="21">
        <f t="shared" si="65"/>
        <v>0</v>
      </c>
    </row>
    <row r="159" spans="1:12" ht="21" customHeight="1" x14ac:dyDescent="0.25">
      <c r="A159" s="63" t="s">
        <v>97</v>
      </c>
      <c r="B159" s="64" t="s">
        <v>73</v>
      </c>
      <c r="C159" s="89"/>
      <c r="D159" s="74" t="s">
        <v>13</v>
      </c>
      <c r="E159" s="33" t="s">
        <v>2</v>
      </c>
      <c r="F159" s="34">
        <f t="shared" ref="F159:L159" si="66">SUM(F160:F164)</f>
        <v>0</v>
      </c>
      <c r="G159" s="34">
        <f t="shared" si="66"/>
        <v>0</v>
      </c>
      <c r="H159" s="34">
        <f t="shared" si="66"/>
        <v>0</v>
      </c>
      <c r="I159" s="34">
        <f t="shared" si="66"/>
        <v>0</v>
      </c>
      <c r="J159" s="34">
        <f t="shared" si="66"/>
        <v>0</v>
      </c>
      <c r="K159" s="34">
        <f t="shared" si="66"/>
        <v>0</v>
      </c>
      <c r="L159" s="34">
        <f t="shared" si="66"/>
        <v>0</v>
      </c>
    </row>
    <row r="160" spans="1:12" ht="21" customHeight="1" x14ac:dyDescent="0.25">
      <c r="A160" s="88"/>
      <c r="B160" s="64"/>
      <c r="C160" s="89"/>
      <c r="D160" s="74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88"/>
      <c r="B161" s="64"/>
      <c r="C161" s="89"/>
      <c r="D161" s="74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88"/>
      <c r="B162" s="64"/>
      <c r="C162" s="89"/>
      <c r="D162" s="74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88"/>
      <c r="B163" s="64"/>
      <c r="C163" s="89"/>
      <c r="D163" s="74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88"/>
      <c r="B164" s="64"/>
      <c r="C164" s="89"/>
      <c r="D164" s="74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70" t="s">
        <v>19</v>
      </c>
      <c r="B165" s="81" t="s">
        <v>41</v>
      </c>
      <c r="C165" s="54" t="s">
        <v>116</v>
      </c>
      <c r="D165" s="72" t="s">
        <v>13</v>
      </c>
      <c r="E165" s="4" t="s">
        <v>2</v>
      </c>
      <c r="F165" s="21">
        <f t="shared" ref="F165:L165" si="67">SUM(F166:F170)</f>
        <v>103498.36195999999</v>
      </c>
      <c r="G165" s="22">
        <f t="shared" si="67"/>
        <v>0</v>
      </c>
      <c r="H165" s="21">
        <f t="shared" si="67"/>
        <v>21999.5625</v>
      </c>
      <c r="I165" s="21">
        <f t="shared" si="67"/>
        <v>27116.2212</v>
      </c>
      <c r="J165" s="21">
        <f t="shared" si="67"/>
        <v>26669.253130000001</v>
      </c>
      <c r="K165" s="21">
        <f t="shared" si="67"/>
        <v>27713.325130000001</v>
      </c>
      <c r="L165" s="21">
        <f t="shared" si="67"/>
        <v>0</v>
      </c>
    </row>
    <row r="166" spans="1:12" ht="21" customHeight="1" x14ac:dyDescent="0.25">
      <c r="A166" s="70"/>
      <c r="B166" s="81"/>
      <c r="C166" s="55"/>
      <c r="D166" s="72"/>
      <c r="E166" s="4" t="s">
        <v>3</v>
      </c>
      <c r="F166" s="21">
        <f>SUM(G166:K166)</f>
        <v>100016.54276</v>
      </c>
      <c r="G166" s="22"/>
      <c r="H166" s="21">
        <f t="shared" ref="H166:L170" si="68">H172+H178</f>
        <v>21999.5625</v>
      </c>
      <c r="I166" s="21">
        <f t="shared" si="68"/>
        <v>23634.401999999998</v>
      </c>
      <c r="J166" s="21">
        <f t="shared" si="68"/>
        <v>26669.253130000001</v>
      </c>
      <c r="K166" s="21">
        <f t="shared" si="68"/>
        <v>27713.325130000001</v>
      </c>
      <c r="L166" s="21">
        <f t="shared" si="68"/>
        <v>0</v>
      </c>
    </row>
    <row r="167" spans="1:12" ht="21" customHeight="1" x14ac:dyDescent="0.25">
      <c r="A167" s="70"/>
      <c r="B167" s="81"/>
      <c r="C167" s="55"/>
      <c r="D167" s="72"/>
      <c r="E167" s="15" t="s">
        <v>77</v>
      </c>
      <c r="F167" s="21">
        <f>SUM(G167:K167)</f>
        <v>0</v>
      </c>
      <c r="G167" s="22"/>
      <c r="H167" s="21">
        <f t="shared" si="68"/>
        <v>0</v>
      </c>
      <c r="I167" s="21">
        <f t="shared" si="68"/>
        <v>0</v>
      </c>
      <c r="J167" s="21">
        <f t="shared" si="68"/>
        <v>0</v>
      </c>
      <c r="K167" s="21">
        <f t="shared" si="68"/>
        <v>0</v>
      </c>
      <c r="L167" s="21">
        <f t="shared" si="68"/>
        <v>0</v>
      </c>
    </row>
    <row r="168" spans="1:12" ht="21" customHeight="1" x14ac:dyDescent="0.25">
      <c r="A168" s="70"/>
      <c r="B168" s="81"/>
      <c r="C168" s="55"/>
      <c r="D168" s="72"/>
      <c r="E168" s="4" t="s">
        <v>4</v>
      </c>
      <c r="F168" s="21">
        <f>SUM(G168:K168)</f>
        <v>0</v>
      </c>
      <c r="G168" s="22"/>
      <c r="H168" s="21">
        <f t="shared" si="68"/>
        <v>0</v>
      </c>
      <c r="I168" s="21">
        <f t="shared" si="68"/>
        <v>0</v>
      </c>
      <c r="J168" s="21">
        <f t="shared" si="68"/>
        <v>0</v>
      </c>
      <c r="K168" s="21">
        <f t="shared" si="68"/>
        <v>0</v>
      </c>
      <c r="L168" s="21">
        <f t="shared" si="68"/>
        <v>0</v>
      </c>
    </row>
    <row r="169" spans="1:12" ht="21" customHeight="1" x14ac:dyDescent="0.25">
      <c r="A169" s="70"/>
      <c r="B169" s="81"/>
      <c r="C169" s="55"/>
      <c r="D169" s="72"/>
      <c r="E169" s="4" t="s">
        <v>5</v>
      </c>
      <c r="F169" s="21">
        <f>SUM(G169:K169)</f>
        <v>3481.8191999999999</v>
      </c>
      <c r="G169" s="22"/>
      <c r="H169" s="21">
        <f t="shared" si="68"/>
        <v>0</v>
      </c>
      <c r="I169" s="21">
        <f t="shared" si="68"/>
        <v>3481.8191999999999</v>
      </c>
      <c r="J169" s="21">
        <f t="shared" si="68"/>
        <v>0</v>
      </c>
      <c r="K169" s="21">
        <f t="shared" si="68"/>
        <v>0</v>
      </c>
      <c r="L169" s="21">
        <f t="shared" si="68"/>
        <v>0</v>
      </c>
    </row>
    <row r="170" spans="1:12" ht="21" customHeight="1" x14ac:dyDescent="0.25">
      <c r="A170" s="70"/>
      <c r="B170" s="81"/>
      <c r="C170" s="56"/>
      <c r="D170" s="72"/>
      <c r="E170" s="4" t="s">
        <v>6</v>
      </c>
      <c r="F170" s="21">
        <f>SUM(G170:K170)</f>
        <v>0</v>
      </c>
      <c r="G170" s="22"/>
      <c r="H170" s="21">
        <f t="shared" si="68"/>
        <v>0</v>
      </c>
      <c r="I170" s="21">
        <f t="shared" si="68"/>
        <v>0</v>
      </c>
      <c r="J170" s="21">
        <f t="shared" si="68"/>
        <v>0</v>
      </c>
      <c r="K170" s="21">
        <f t="shared" si="68"/>
        <v>0</v>
      </c>
      <c r="L170" s="21">
        <f t="shared" si="68"/>
        <v>0</v>
      </c>
    </row>
    <row r="171" spans="1:12" ht="22.5" customHeight="1" x14ac:dyDescent="0.25">
      <c r="A171" s="93" t="s">
        <v>79</v>
      </c>
      <c r="B171" s="90" t="s">
        <v>41</v>
      </c>
      <c r="C171" s="82" t="s">
        <v>116</v>
      </c>
      <c r="D171" s="96" t="s">
        <v>13</v>
      </c>
      <c r="E171" s="33" t="s">
        <v>2</v>
      </c>
      <c r="F171" s="34">
        <f t="shared" ref="F171:L171" si="69">SUM(F172:F176)</f>
        <v>96338.218759999989</v>
      </c>
      <c r="G171" s="35">
        <f t="shared" si="69"/>
        <v>0</v>
      </c>
      <c r="H171" s="34">
        <f t="shared" si="69"/>
        <v>19365.3105</v>
      </c>
      <c r="I171" s="34">
        <f t="shared" si="69"/>
        <v>23634.401999999998</v>
      </c>
      <c r="J171" s="34">
        <f t="shared" si="69"/>
        <v>26669.253130000001</v>
      </c>
      <c r="K171" s="34">
        <f t="shared" si="69"/>
        <v>26669.253130000001</v>
      </c>
      <c r="L171" s="34">
        <f t="shared" si="69"/>
        <v>0</v>
      </c>
    </row>
    <row r="172" spans="1:12" ht="22.5" customHeight="1" x14ac:dyDescent="0.25">
      <c r="A172" s="94"/>
      <c r="B172" s="91"/>
      <c r="C172" s="83"/>
      <c r="D172" s="97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94"/>
      <c r="B173" s="91"/>
      <c r="C173" s="83"/>
      <c r="D173" s="97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94"/>
      <c r="B174" s="91"/>
      <c r="C174" s="83"/>
      <c r="D174" s="97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94"/>
      <c r="B175" s="91"/>
      <c r="C175" s="83"/>
      <c r="D175" s="97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95"/>
      <c r="B176" s="92"/>
      <c r="C176" s="84"/>
      <c r="D176" s="98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93" t="s">
        <v>107</v>
      </c>
      <c r="B177" s="90" t="s">
        <v>80</v>
      </c>
      <c r="C177" s="82" t="s">
        <v>117</v>
      </c>
      <c r="D177" s="96" t="s">
        <v>13</v>
      </c>
      <c r="E177" s="39" t="s">
        <v>2</v>
      </c>
      <c r="F177" s="34">
        <f t="shared" ref="F177:K177" si="70">SUM(F178:F182)</f>
        <v>7160.1431999999995</v>
      </c>
      <c r="G177" s="35">
        <f t="shared" si="70"/>
        <v>0</v>
      </c>
      <c r="H177" s="34">
        <f t="shared" si="70"/>
        <v>2634.252</v>
      </c>
      <c r="I177" s="34">
        <f t="shared" si="70"/>
        <v>3481.8191999999999</v>
      </c>
      <c r="J177" s="34">
        <f t="shared" si="70"/>
        <v>0</v>
      </c>
      <c r="K177" s="34">
        <f t="shared" si="70"/>
        <v>1044.0719999999999</v>
      </c>
      <c r="L177" s="34">
        <v>0</v>
      </c>
    </row>
    <row r="178" spans="1:12" ht="22.5" customHeight="1" x14ac:dyDescent="0.25">
      <c r="A178" s="94"/>
      <c r="B178" s="91"/>
      <c r="C178" s="83"/>
      <c r="D178" s="97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94"/>
      <c r="B179" s="91"/>
      <c r="C179" s="83"/>
      <c r="D179" s="97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94"/>
      <c r="B180" s="91"/>
      <c r="C180" s="83"/>
      <c r="D180" s="97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94"/>
      <c r="B181" s="91"/>
      <c r="C181" s="83"/>
      <c r="D181" s="97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f>3481.8192</f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95"/>
      <c r="B182" s="92"/>
      <c r="C182" s="84"/>
      <c r="D182" s="98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112">
        <v>7</v>
      </c>
      <c r="B183" s="104" t="s">
        <v>89</v>
      </c>
      <c r="C183" s="51" t="s">
        <v>85</v>
      </c>
      <c r="D183" s="67" t="s">
        <v>111</v>
      </c>
      <c r="E183" s="4" t="s">
        <v>2</v>
      </c>
      <c r="F183" s="23">
        <f t="shared" ref="F183:L183" si="71">SUM(F184:F188)</f>
        <v>59341.755429999997</v>
      </c>
      <c r="G183" s="23">
        <f t="shared" si="71"/>
        <v>0</v>
      </c>
      <c r="H183" s="23">
        <f t="shared" si="71"/>
        <v>5586.5916699999998</v>
      </c>
      <c r="I183" s="23">
        <f t="shared" si="71"/>
        <v>27006.709159999999</v>
      </c>
      <c r="J183" s="23">
        <f t="shared" si="71"/>
        <v>13374.227299999999</v>
      </c>
      <c r="K183" s="23">
        <f t="shared" si="71"/>
        <v>13374.227299999999</v>
      </c>
      <c r="L183" s="23">
        <f t="shared" si="71"/>
        <v>0</v>
      </c>
    </row>
    <row r="184" spans="1:12" ht="22.5" customHeight="1" x14ac:dyDescent="0.25">
      <c r="A184" s="113"/>
      <c r="B184" s="105"/>
      <c r="C184" s="52"/>
      <c r="D184" s="68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113"/>
      <c r="B185" s="105"/>
      <c r="C185" s="52"/>
      <c r="D185" s="68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113"/>
      <c r="B186" s="105"/>
      <c r="C186" s="52"/>
      <c r="D186" s="68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113"/>
      <c r="B187" s="105"/>
      <c r="C187" s="52"/>
      <c r="D187" s="68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114"/>
      <c r="B188" s="106"/>
      <c r="C188" s="53"/>
      <c r="D188" s="69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44" t="s">
        <v>98</v>
      </c>
      <c r="B189" s="81" t="s">
        <v>53</v>
      </c>
      <c r="C189" s="51"/>
      <c r="D189" s="103" t="s">
        <v>13</v>
      </c>
      <c r="E189" s="4" t="s">
        <v>2</v>
      </c>
      <c r="F189" s="21">
        <f t="shared" ref="F189:L189" si="72">SUM(F190:F194)</f>
        <v>4575</v>
      </c>
      <c r="G189" s="21">
        <f t="shared" si="72"/>
        <v>0</v>
      </c>
      <c r="H189" s="21">
        <f t="shared" si="72"/>
        <v>4575</v>
      </c>
      <c r="I189" s="21">
        <f t="shared" si="72"/>
        <v>0</v>
      </c>
      <c r="J189" s="21">
        <f t="shared" si="72"/>
        <v>0</v>
      </c>
      <c r="K189" s="21">
        <f t="shared" si="72"/>
        <v>0</v>
      </c>
      <c r="L189" s="21">
        <f t="shared" si="72"/>
        <v>6000</v>
      </c>
    </row>
    <row r="190" spans="1:12" ht="22.5" customHeight="1" x14ac:dyDescent="0.25">
      <c r="A190" s="44"/>
      <c r="B190" s="81"/>
      <c r="C190" s="52"/>
      <c r="D190" s="103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H190:L194" si="73">I220</f>
        <v>0</v>
      </c>
      <c r="J190" s="21">
        <f>J196+J220+J238</f>
        <v>0</v>
      </c>
      <c r="K190" s="21">
        <f t="shared" si="73"/>
        <v>0</v>
      </c>
      <c r="L190" s="21">
        <f t="shared" si="73"/>
        <v>0</v>
      </c>
    </row>
    <row r="191" spans="1:12" ht="22.5" customHeight="1" x14ac:dyDescent="0.25">
      <c r="A191" s="44"/>
      <c r="B191" s="81"/>
      <c r="C191" s="52"/>
      <c r="D191" s="103"/>
      <c r="E191" s="14" t="s">
        <v>76</v>
      </c>
      <c r="F191" s="21">
        <f>SUM(H191:K191)</f>
        <v>0</v>
      </c>
      <c r="G191" s="22"/>
      <c r="H191" s="21">
        <f t="shared" si="73"/>
        <v>0</v>
      </c>
      <c r="I191" s="21">
        <f t="shared" si="73"/>
        <v>0</v>
      </c>
      <c r="J191" s="21">
        <f>J221</f>
        <v>0</v>
      </c>
      <c r="K191" s="21">
        <f t="shared" si="73"/>
        <v>0</v>
      </c>
      <c r="L191" s="21">
        <f t="shared" si="73"/>
        <v>0</v>
      </c>
    </row>
    <row r="192" spans="1:12" ht="22.5" customHeight="1" x14ac:dyDescent="0.25">
      <c r="A192" s="44"/>
      <c r="B192" s="81"/>
      <c r="C192" s="52"/>
      <c r="D192" s="103"/>
      <c r="E192" s="5" t="s">
        <v>4</v>
      </c>
      <c r="F192" s="21">
        <f>SUM(H192:K192)</f>
        <v>0</v>
      </c>
      <c r="G192" s="22"/>
      <c r="H192" s="21">
        <f t="shared" ref="H192:K194" si="74">H222</f>
        <v>0</v>
      </c>
      <c r="I192" s="21">
        <f t="shared" si="74"/>
        <v>0</v>
      </c>
      <c r="J192" s="21">
        <f>J198+J222+J240</f>
        <v>0</v>
      </c>
      <c r="K192" s="21">
        <f t="shared" ref="K192:L192" si="75">K198+K222+K240</f>
        <v>0</v>
      </c>
      <c r="L192" s="21">
        <f t="shared" si="75"/>
        <v>5700</v>
      </c>
    </row>
    <row r="193" spans="1:12" ht="22.5" customHeight="1" x14ac:dyDescent="0.25">
      <c r="A193" s="44"/>
      <c r="B193" s="81"/>
      <c r="C193" s="52"/>
      <c r="D193" s="103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74"/>
        <v>0</v>
      </c>
      <c r="J193" s="21">
        <f>J199+J223+J241</f>
        <v>0</v>
      </c>
      <c r="K193" s="21">
        <f t="shared" ref="K193:L193" si="76">K199+K223+K241</f>
        <v>0</v>
      </c>
      <c r="L193" s="21">
        <f t="shared" si="76"/>
        <v>300</v>
      </c>
    </row>
    <row r="194" spans="1:12" ht="22.5" customHeight="1" x14ac:dyDescent="0.25">
      <c r="A194" s="44"/>
      <c r="B194" s="81"/>
      <c r="C194" s="53"/>
      <c r="D194" s="103"/>
      <c r="E194" s="5" t="s">
        <v>6</v>
      </c>
      <c r="F194" s="21">
        <f>SUM(H194:K194)</f>
        <v>0</v>
      </c>
      <c r="G194" s="22"/>
      <c r="H194" s="21">
        <f t="shared" si="74"/>
        <v>0</v>
      </c>
      <c r="I194" s="21">
        <f t="shared" si="74"/>
        <v>0</v>
      </c>
      <c r="J194" s="21">
        <f>J224</f>
        <v>0</v>
      </c>
      <c r="K194" s="21">
        <f t="shared" si="74"/>
        <v>0</v>
      </c>
      <c r="L194" s="21">
        <f t="shared" si="73"/>
        <v>0</v>
      </c>
    </row>
    <row r="195" spans="1:12" ht="22.5" customHeight="1" x14ac:dyDescent="0.25">
      <c r="A195" s="44" t="s">
        <v>99</v>
      </c>
      <c r="B195" s="60" t="s">
        <v>52</v>
      </c>
      <c r="C195" s="51"/>
      <c r="D195" s="54" t="s">
        <v>74</v>
      </c>
      <c r="E195" s="5" t="s">
        <v>2</v>
      </c>
      <c r="F195" s="21">
        <f t="shared" ref="F195:L195" si="77">SUM(F196:F200)</f>
        <v>0</v>
      </c>
      <c r="G195" s="21">
        <f t="shared" si="77"/>
        <v>0</v>
      </c>
      <c r="H195" s="21">
        <f t="shared" si="77"/>
        <v>0</v>
      </c>
      <c r="I195" s="21">
        <f t="shared" si="77"/>
        <v>0</v>
      </c>
      <c r="J195" s="21">
        <f t="shared" si="77"/>
        <v>0</v>
      </c>
      <c r="K195" s="21">
        <f t="shared" si="77"/>
        <v>0</v>
      </c>
      <c r="L195" s="21">
        <f t="shared" si="77"/>
        <v>0</v>
      </c>
    </row>
    <row r="196" spans="1:12" ht="22.5" customHeight="1" x14ac:dyDescent="0.25">
      <c r="A196" s="44"/>
      <c r="B196" s="61"/>
      <c r="C196" s="52"/>
      <c r="D196" s="55"/>
      <c r="E196" s="5" t="s">
        <v>3</v>
      </c>
      <c r="F196" s="23">
        <f>SUM(H196:K196)</f>
        <v>0</v>
      </c>
      <c r="G196" s="24"/>
      <c r="H196" s="23">
        <f t="shared" ref="H196:L200" si="78">H202+H208+H214</f>
        <v>0</v>
      </c>
      <c r="I196" s="23">
        <f t="shared" si="78"/>
        <v>0</v>
      </c>
      <c r="J196" s="23">
        <f>J202+J208+J214</f>
        <v>0</v>
      </c>
      <c r="K196" s="23">
        <f t="shared" si="78"/>
        <v>0</v>
      </c>
      <c r="L196" s="23">
        <f t="shared" si="78"/>
        <v>0</v>
      </c>
    </row>
    <row r="197" spans="1:12" ht="22.5" customHeight="1" x14ac:dyDescent="0.25">
      <c r="A197" s="44"/>
      <c r="B197" s="61"/>
      <c r="C197" s="52"/>
      <c r="D197" s="55"/>
      <c r="E197" s="14" t="s">
        <v>76</v>
      </c>
      <c r="F197" s="23">
        <f>SUM(H197:K197)</f>
        <v>0</v>
      </c>
      <c r="G197" s="24"/>
      <c r="H197" s="23">
        <f t="shared" si="78"/>
        <v>0</v>
      </c>
      <c r="I197" s="23">
        <f t="shared" si="78"/>
        <v>0</v>
      </c>
      <c r="J197" s="23">
        <f>J203+J209+J215</f>
        <v>0</v>
      </c>
      <c r="K197" s="23">
        <f t="shared" si="78"/>
        <v>0</v>
      </c>
      <c r="L197" s="23">
        <f t="shared" si="78"/>
        <v>0</v>
      </c>
    </row>
    <row r="198" spans="1:12" ht="22.5" customHeight="1" x14ac:dyDescent="0.25">
      <c r="A198" s="44"/>
      <c r="B198" s="61"/>
      <c r="C198" s="52"/>
      <c r="D198" s="55"/>
      <c r="E198" s="5" t="s">
        <v>4</v>
      </c>
      <c r="F198" s="23">
        <f>SUM(H198:K198)</f>
        <v>0</v>
      </c>
      <c r="G198" s="24"/>
      <c r="H198" s="23">
        <f t="shared" ref="H198:K200" si="79">H204+H210+H216</f>
        <v>0</v>
      </c>
      <c r="I198" s="23">
        <f t="shared" si="79"/>
        <v>0</v>
      </c>
      <c r="J198" s="23">
        <f>J204+J210+J216</f>
        <v>0</v>
      </c>
      <c r="K198" s="23">
        <f t="shared" si="79"/>
        <v>0</v>
      </c>
      <c r="L198" s="23">
        <f t="shared" si="78"/>
        <v>0</v>
      </c>
    </row>
    <row r="199" spans="1:12" ht="22.5" customHeight="1" x14ac:dyDescent="0.25">
      <c r="A199" s="44"/>
      <c r="B199" s="61"/>
      <c r="C199" s="52"/>
      <c r="D199" s="55"/>
      <c r="E199" s="5" t="s">
        <v>5</v>
      </c>
      <c r="F199" s="23">
        <f>SUM(H199:K199)</f>
        <v>0</v>
      </c>
      <c r="G199" s="24"/>
      <c r="H199" s="23">
        <f t="shared" si="79"/>
        <v>0</v>
      </c>
      <c r="I199" s="23">
        <f t="shared" si="79"/>
        <v>0</v>
      </c>
      <c r="J199" s="23">
        <f>J205+J211+J217</f>
        <v>0</v>
      </c>
      <c r="K199" s="23">
        <f t="shared" si="79"/>
        <v>0</v>
      </c>
      <c r="L199" s="23">
        <f t="shared" si="78"/>
        <v>0</v>
      </c>
    </row>
    <row r="200" spans="1:12" ht="22.5" customHeight="1" x14ac:dyDescent="0.25">
      <c r="A200" s="44"/>
      <c r="B200" s="62"/>
      <c r="C200" s="53"/>
      <c r="D200" s="56"/>
      <c r="E200" s="7" t="s">
        <v>6</v>
      </c>
      <c r="F200" s="23">
        <f>SUM(H200:K200)</f>
        <v>0</v>
      </c>
      <c r="G200" s="24"/>
      <c r="H200" s="23">
        <f t="shared" si="79"/>
        <v>0</v>
      </c>
      <c r="I200" s="23">
        <f t="shared" si="79"/>
        <v>0</v>
      </c>
      <c r="J200" s="23">
        <f>J206+J212+J218</f>
        <v>0</v>
      </c>
      <c r="K200" s="23">
        <f t="shared" si="79"/>
        <v>0</v>
      </c>
      <c r="L200" s="23">
        <f t="shared" si="78"/>
        <v>0</v>
      </c>
    </row>
    <row r="201" spans="1:12" ht="22.5" customHeight="1" x14ac:dyDescent="0.25">
      <c r="A201" s="44" t="s">
        <v>100</v>
      </c>
      <c r="B201" s="45" t="s">
        <v>47</v>
      </c>
      <c r="C201" s="51"/>
      <c r="D201" s="51" t="s">
        <v>46</v>
      </c>
      <c r="E201" s="5" t="s">
        <v>2</v>
      </c>
      <c r="F201" s="23">
        <f t="shared" ref="F201:K201" si="80">SUM(F202:F206)</f>
        <v>0</v>
      </c>
      <c r="G201" s="23">
        <f t="shared" si="80"/>
        <v>0</v>
      </c>
      <c r="H201" s="23">
        <f t="shared" si="80"/>
        <v>0</v>
      </c>
      <c r="I201" s="23">
        <f t="shared" si="80"/>
        <v>0</v>
      </c>
      <c r="J201" s="23">
        <f t="shared" si="80"/>
        <v>0</v>
      </c>
      <c r="K201" s="23">
        <f t="shared" si="80"/>
        <v>0</v>
      </c>
      <c r="L201" s="23">
        <f t="shared" ref="L201" si="81">SUM(L202:L206)</f>
        <v>0</v>
      </c>
    </row>
    <row r="202" spans="1:12" ht="22.5" customHeight="1" x14ac:dyDescent="0.25">
      <c r="A202" s="44"/>
      <c r="B202" s="46"/>
      <c r="C202" s="52"/>
      <c r="D202" s="52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44"/>
      <c r="B203" s="46"/>
      <c r="C203" s="52"/>
      <c r="D203" s="52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44"/>
      <c r="B204" s="46"/>
      <c r="C204" s="52"/>
      <c r="D204" s="52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44"/>
      <c r="B205" s="46"/>
      <c r="C205" s="52"/>
      <c r="D205" s="52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44"/>
      <c r="B206" s="47"/>
      <c r="C206" s="53"/>
      <c r="D206" s="53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44" t="s">
        <v>101</v>
      </c>
      <c r="B207" s="45" t="s">
        <v>48</v>
      </c>
      <c r="C207" s="51"/>
      <c r="D207" s="51" t="s">
        <v>46</v>
      </c>
      <c r="E207" s="5" t="s">
        <v>2</v>
      </c>
      <c r="F207" s="23">
        <f t="shared" ref="F207:L207" si="82">SUM(F208:F212)</f>
        <v>0</v>
      </c>
      <c r="G207" s="23">
        <f t="shared" si="82"/>
        <v>0</v>
      </c>
      <c r="H207" s="23">
        <f t="shared" si="82"/>
        <v>0</v>
      </c>
      <c r="I207" s="23">
        <f t="shared" si="82"/>
        <v>0</v>
      </c>
      <c r="J207" s="23">
        <f t="shared" si="82"/>
        <v>0</v>
      </c>
      <c r="K207" s="23">
        <f t="shared" si="82"/>
        <v>0</v>
      </c>
      <c r="L207" s="23">
        <f t="shared" si="82"/>
        <v>0</v>
      </c>
    </row>
    <row r="208" spans="1:12" ht="22.5" customHeight="1" x14ac:dyDescent="0.25">
      <c r="A208" s="44"/>
      <c r="B208" s="46"/>
      <c r="C208" s="52"/>
      <c r="D208" s="52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4"/>
      <c r="B209" s="46"/>
      <c r="C209" s="52"/>
      <c r="D209" s="52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4"/>
      <c r="B210" s="46"/>
      <c r="C210" s="52"/>
      <c r="D210" s="52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4"/>
      <c r="B211" s="46"/>
      <c r="C211" s="52"/>
      <c r="D211" s="52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4"/>
      <c r="B212" s="47"/>
      <c r="C212" s="53"/>
      <c r="D212" s="53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4" t="s">
        <v>102</v>
      </c>
      <c r="B213" s="45" t="s">
        <v>49</v>
      </c>
      <c r="C213" s="51"/>
      <c r="D213" s="51" t="s">
        <v>50</v>
      </c>
      <c r="E213" s="5" t="s">
        <v>2</v>
      </c>
      <c r="F213" s="23">
        <f t="shared" ref="F213:L213" si="83">SUM(F214:F218)</f>
        <v>0</v>
      </c>
      <c r="G213" s="23">
        <f t="shared" si="83"/>
        <v>0</v>
      </c>
      <c r="H213" s="23">
        <f t="shared" si="83"/>
        <v>0</v>
      </c>
      <c r="I213" s="23">
        <f t="shared" si="83"/>
        <v>0</v>
      </c>
      <c r="J213" s="23">
        <f t="shared" si="83"/>
        <v>0</v>
      </c>
      <c r="K213" s="23">
        <f t="shared" si="83"/>
        <v>0</v>
      </c>
      <c r="L213" s="23">
        <f t="shared" si="83"/>
        <v>0</v>
      </c>
    </row>
    <row r="214" spans="1:12" ht="22.5" customHeight="1" x14ac:dyDescent="0.25">
      <c r="A214" s="44"/>
      <c r="B214" s="46"/>
      <c r="C214" s="52"/>
      <c r="D214" s="52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4"/>
      <c r="B215" s="46"/>
      <c r="C215" s="52"/>
      <c r="D215" s="52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4"/>
      <c r="B216" s="46"/>
      <c r="C216" s="52"/>
      <c r="D216" s="52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4"/>
      <c r="B217" s="46"/>
      <c r="C217" s="52"/>
      <c r="D217" s="52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4"/>
      <c r="B218" s="47"/>
      <c r="C218" s="53"/>
      <c r="D218" s="53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4" t="s">
        <v>103</v>
      </c>
      <c r="B219" s="57" t="s">
        <v>71</v>
      </c>
      <c r="C219" s="51"/>
      <c r="D219" s="54" t="s">
        <v>75</v>
      </c>
      <c r="E219" s="5" t="s">
        <v>2</v>
      </c>
      <c r="F219" s="23">
        <f t="shared" ref="F219:L219" si="84">SUM(F220:F224)</f>
        <v>0</v>
      </c>
      <c r="G219" s="23">
        <f t="shared" si="84"/>
        <v>0</v>
      </c>
      <c r="H219" s="23">
        <f t="shared" si="84"/>
        <v>0</v>
      </c>
      <c r="I219" s="23">
        <f t="shared" si="84"/>
        <v>0</v>
      </c>
      <c r="J219" s="23">
        <f t="shared" si="84"/>
        <v>0</v>
      </c>
      <c r="K219" s="23">
        <f t="shared" si="84"/>
        <v>0</v>
      </c>
      <c r="L219" s="23">
        <f t="shared" si="84"/>
        <v>0</v>
      </c>
    </row>
    <row r="220" spans="1:12" ht="22.5" customHeight="1" x14ac:dyDescent="0.25">
      <c r="A220" s="44"/>
      <c r="B220" s="58"/>
      <c r="C220" s="52"/>
      <c r="D220" s="55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44"/>
      <c r="B221" s="58"/>
      <c r="C221" s="52"/>
      <c r="D221" s="55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44"/>
      <c r="B222" s="58"/>
      <c r="C222" s="52"/>
      <c r="D222" s="55"/>
      <c r="E222" s="5" t="s">
        <v>4</v>
      </c>
      <c r="F222" s="23">
        <f>SUM(H222:K222)</f>
        <v>0</v>
      </c>
      <c r="G222" s="24"/>
      <c r="H222" s="23">
        <f t="shared" ref="H222:L224" si="85">H228+H198</f>
        <v>0</v>
      </c>
      <c r="I222" s="23">
        <f t="shared" si="85"/>
        <v>0</v>
      </c>
      <c r="J222" s="23">
        <f>J228+J198</f>
        <v>0</v>
      </c>
      <c r="K222" s="23">
        <f t="shared" si="85"/>
        <v>0</v>
      </c>
      <c r="L222" s="23">
        <f t="shared" si="85"/>
        <v>0</v>
      </c>
    </row>
    <row r="223" spans="1:12" ht="22.5" customHeight="1" x14ac:dyDescent="0.25">
      <c r="A223" s="44"/>
      <c r="B223" s="58"/>
      <c r="C223" s="52"/>
      <c r="D223" s="55"/>
      <c r="E223" s="5" t="s">
        <v>5</v>
      </c>
      <c r="F223" s="23">
        <f>SUM(H223:K223)</f>
        <v>0</v>
      </c>
      <c r="G223" s="24"/>
      <c r="H223" s="23">
        <f t="shared" si="85"/>
        <v>0</v>
      </c>
      <c r="I223" s="23">
        <f t="shared" si="85"/>
        <v>0</v>
      </c>
      <c r="J223" s="23">
        <f>J229+J199</f>
        <v>0</v>
      </c>
      <c r="K223" s="23">
        <f t="shared" si="85"/>
        <v>0</v>
      </c>
      <c r="L223" s="23">
        <f t="shared" si="85"/>
        <v>0</v>
      </c>
    </row>
    <row r="224" spans="1:12" ht="22.5" customHeight="1" x14ac:dyDescent="0.25">
      <c r="A224" s="44"/>
      <c r="B224" s="59"/>
      <c r="C224" s="53"/>
      <c r="D224" s="56"/>
      <c r="E224" s="5" t="s">
        <v>6</v>
      </c>
      <c r="F224" s="23">
        <f>SUM(H224:K224)</f>
        <v>0</v>
      </c>
      <c r="G224" s="24"/>
      <c r="H224" s="23">
        <f t="shared" si="85"/>
        <v>0</v>
      </c>
      <c r="I224" s="23">
        <f t="shared" si="85"/>
        <v>0</v>
      </c>
      <c r="J224" s="23">
        <f>J230+J200</f>
        <v>0</v>
      </c>
      <c r="K224" s="23">
        <f t="shared" si="85"/>
        <v>0</v>
      </c>
      <c r="L224" s="23">
        <f t="shared" si="85"/>
        <v>0</v>
      </c>
    </row>
    <row r="225" spans="1:12" s="17" customFormat="1" ht="22.5" customHeight="1" x14ac:dyDescent="0.25">
      <c r="A225" s="44" t="s">
        <v>104</v>
      </c>
      <c r="B225" s="45" t="s">
        <v>43</v>
      </c>
      <c r="C225" s="51"/>
      <c r="D225" s="102" t="s">
        <v>44</v>
      </c>
      <c r="E225" s="5" t="s">
        <v>2</v>
      </c>
      <c r="F225" s="23">
        <f t="shared" ref="F225:L225" si="86">SUM(F226:F230)</f>
        <v>0</v>
      </c>
      <c r="G225" s="23">
        <f t="shared" si="86"/>
        <v>0</v>
      </c>
      <c r="H225" s="23">
        <f t="shared" si="86"/>
        <v>0</v>
      </c>
      <c r="I225" s="23">
        <f t="shared" si="86"/>
        <v>0</v>
      </c>
      <c r="J225" s="23">
        <f t="shared" si="86"/>
        <v>0</v>
      </c>
      <c r="K225" s="23">
        <f t="shared" si="86"/>
        <v>0</v>
      </c>
      <c r="L225" s="23">
        <f t="shared" si="86"/>
        <v>0</v>
      </c>
    </row>
    <row r="226" spans="1:12" s="17" customFormat="1" ht="22.5" customHeight="1" x14ac:dyDescent="0.25">
      <c r="A226" s="44"/>
      <c r="B226" s="46"/>
      <c r="C226" s="52"/>
      <c r="D226" s="102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44"/>
      <c r="B227" s="46"/>
      <c r="C227" s="52"/>
      <c r="D227" s="102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44"/>
      <c r="B228" s="46"/>
      <c r="C228" s="52"/>
      <c r="D228" s="102"/>
      <c r="E228" s="5" t="s">
        <v>4</v>
      </c>
      <c r="F228" s="23">
        <f>SUM(H228:K228)</f>
        <v>0</v>
      </c>
      <c r="G228" s="24"/>
      <c r="H228" s="23">
        <f t="shared" ref="H228:L230" si="87">H234</f>
        <v>0</v>
      </c>
      <c r="I228" s="23">
        <f t="shared" si="87"/>
        <v>0</v>
      </c>
      <c r="J228" s="23">
        <f>J234</f>
        <v>0</v>
      </c>
      <c r="K228" s="23">
        <f t="shared" si="87"/>
        <v>0</v>
      </c>
      <c r="L228" s="23">
        <f t="shared" si="87"/>
        <v>0</v>
      </c>
    </row>
    <row r="229" spans="1:12" s="17" customFormat="1" ht="22.5" customHeight="1" x14ac:dyDescent="0.25">
      <c r="A229" s="44"/>
      <c r="B229" s="46"/>
      <c r="C229" s="52"/>
      <c r="D229" s="102"/>
      <c r="E229" s="5" t="s">
        <v>5</v>
      </c>
      <c r="F229" s="23">
        <f>SUM(H229:K229)</f>
        <v>0</v>
      </c>
      <c r="G229" s="24"/>
      <c r="H229" s="23">
        <f t="shared" si="87"/>
        <v>0</v>
      </c>
      <c r="I229" s="23">
        <f t="shared" si="87"/>
        <v>0</v>
      </c>
      <c r="J229" s="23">
        <f>J235</f>
        <v>0</v>
      </c>
      <c r="K229" s="23">
        <f t="shared" si="87"/>
        <v>0</v>
      </c>
      <c r="L229" s="23">
        <f t="shared" si="87"/>
        <v>0</v>
      </c>
    </row>
    <row r="230" spans="1:12" s="17" customFormat="1" ht="22.5" customHeight="1" x14ac:dyDescent="0.25">
      <c r="A230" s="44"/>
      <c r="B230" s="46"/>
      <c r="C230" s="53"/>
      <c r="D230" s="51"/>
      <c r="E230" s="7" t="s">
        <v>6</v>
      </c>
      <c r="F230" s="23">
        <f>SUM(H230:K230)</f>
        <v>0</v>
      </c>
      <c r="G230" s="25"/>
      <c r="H230" s="23">
        <f t="shared" si="87"/>
        <v>0</v>
      </c>
      <c r="I230" s="23">
        <f t="shared" si="87"/>
        <v>0</v>
      </c>
      <c r="J230" s="23">
        <f>J236</f>
        <v>0</v>
      </c>
      <c r="K230" s="23">
        <f t="shared" si="87"/>
        <v>0</v>
      </c>
      <c r="L230" s="23">
        <f t="shared" si="87"/>
        <v>0</v>
      </c>
    </row>
    <row r="231" spans="1:12" ht="22.5" customHeight="1" x14ac:dyDescent="0.25">
      <c r="A231" s="44" t="s">
        <v>105</v>
      </c>
      <c r="B231" s="45" t="s">
        <v>45</v>
      </c>
      <c r="C231" s="51"/>
      <c r="D231" s="51" t="s">
        <v>46</v>
      </c>
      <c r="E231" s="5" t="s">
        <v>2</v>
      </c>
      <c r="F231" s="23">
        <f t="shared" ref="F231:L231" si="88">SUM(F232:F236)</f>
        <v>0</v>
      </c>
      <c r="G231" s="23">
        <f t="shared" si="88"/>
        <v>0</v>
      </c>
      <c r="H231" s="23">
        <f t="shared" si="88"/>
        <v>0</v>
      </c>
      <c r="I231" s="23">
        <f t="shared" si="88"/>
        <v>0</v>
      </c>
      <c r="J231" s="23">
        <f t="shared" si="88"/>
        <v>0</v>
      </c>
      <c r="K231" s="23">
        <f t="shared" si="88"/>
        <v>0</v>
      </c>
      <c r="L231" s="23">
        <f t="shared" si="88"/>
        <v>0</v>
      </c>
    </row>
    <row r="232" spans="1:12" ht="22.5" customHeight="1" x14ac:dyDescent="0.25">
      <c r="A232" s="44"/>
      <c r="B232" s="46"/>
      <c r="C232" s="52"/>
      <c r="D232" s="52"/>
      <c r="E232" s="5" t="s">
        <v>3</v>
      </c>
      <c r="F232" s="23">
        <f t="shared" ref="F232:F260" si="89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44"/>
      <c r="B233" s="46"/>
      <c r="C233" s="52"/>
      <c r="D233" s="52"/>
      <c r="E233" s="14" t="s">
        <v>76</v>
      </c>
      <c r="F233" s="23">
        <f t="shared" si="89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44"/>
      <c r="B234" s="46"/>
      <c r="C234" s="52"/>
      <c r="D234" s="52"/>
      <c r="E234" s="5" t="s">
        <v>4</v>
      </c>
      <c r="F234" s="23">
        <f t="shared" si="89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44"/>
      <c r="B235" s="46"/>
      <c r="C235" s="52"/>
      <c r="D235" s="52"/>
      <c r="E235" s="5" t="s">
        <v>5</v>
      </c>
      <c r="F235" s="23">
        <f t="shared" si="89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44"/>
      <c r="B236" s="47"/>
      <c r="C236" s="53"/>
      <c r="D236" s="53"/>
      <c r="E236" s="7" t="s">
        <v>6</v>
      </c>
      <c r="F236" s="23">
        <f t="shared" si="89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44" t="s">
        <v>118</v>
      </c>
      <c r="B237" s="115" t="s">
        <v>119</v>
      </c>
      <c r="C237" s="51"/>
      <c r="D237" s="48" t="s">
        <v>91</v>
      </c>
      <c r="E237" s="42" t="s">
        <v>2</v>
      </c>
      <c r="F237" s="23">
        <f t="shared" ref="F237:L237" si="90">SUM(F238:F242)</f>
        <v>10575</v>
      </c>
      <c r="G237" s="23">
        <f t="shared" si="90"/>
        <v>0</v>
      </c>
      <c r="H237" s="23">
        <f t="shared" si="90"/>
        <v>4575</v>
      </c>
      <c r="I237" s="23">
        <f t="shared" si="90"/>
        <v>0</v>
      </c>
      <c r="J237" s="23">
        <f t="shared" si="90"/>
        <v>0</v>
      </c>
      <c r="K237" s="23">
        <f t="shared" si="90"/>
        <v>0</v>
      </c>
      <c r="L237" s="23">
        <f t="shared" si="90"/>
        <v>6000</v>
      </c>
    </row>
    <row r="238" spans="1:12" ht="22.5" customHeight="1" x14ac:dyDescent="0.25">
      <c r="A238" s="44"/>
      <c r="B238" s="116"/>
      <c r="C238" s="52"/>
      <c r="D238" s="49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44"/>
      <c r="B239" s="116"/>
      <c r="C239" s="52"/>
      <c r="D239" s="49"/>
      <c r="E239" s="14" t="s">
        <v>76</v>
      </c>
      <c r="F239" s="23">
        <f t="shared" ref="F239:F242" si="91">SUM(H239:L239)</f>
        <v>0</v>
      </c>
      <c r="G239" s="24"/>
      <c r="H239" s="23">
        <f>H245+H251+H257+H263</f>
        <v>0</v>
      </c>
      <c r="I239" s="23">
        <f t="shared" ref="I239:L242" si="92">I245+I251+I257+I263</f>
        <v>0</v>
      </c>
      <c r="J239" s="23">
        <f t="shared" si="92"/>
        <v>0</v>
      </c>
      <c r="K239" s="23">
        <f t="shared" si="92"/>
        <v>0</v>
      </c>
      <c r="L239" s="23">
        <f t="shared" si="92"/>
        <v>0</v>
      </c>
    </row>
    <row r="240" spans="1:12" ht="22.5" customHeight="1" x14ac:dyDescent="0.25">
      <c r="A240" s="44"/>
      <c r="B240" s="116"/>
      <c r="C240" s="52"/>
      <c r="D240" s="49"/>
      <c r="E240" s="42" t="s">
        <v>4</v>
      </c>
      <c r="F240" s="23">
        <f t="shared" si="91"/>
        <v>5700</v>
      </c>
      <c r="G240" s="24"/>
      <c r="H240" s="23">
        <f t="shared" ref="H240:H242" si="93">H246+H252+H258+H264</f>
        <v>0</v>
      </c>
      <c r="I240" s="23">
        <f t="shared" si="92"/>
        <v>0</v>
      </c>
      <c r="J240" s="23">
        <f t="shared" si="92"/>
        <v>0</v>
      </c>
      <c r="K240" s="23">
        <f t="shared" si="92"/>
        <v>0</v>
      </c>
      <c r="L240" s="23">
        <f t="shared" si="92"/>
        <v>5700</v>
      </c>
    </row>
    <row r="241" spans="1:12" ht="22.5" customHeight="1" x14ac:dyDescent="0.25">
      <c r="A241" s="44"/>
      <c r="B241" s="116"/>
      <c r="C241" s="52"/>
      <c r="D241" s="49"/>
      <c r="E241" s="42" t="s">
        <v>5</v>
      </c>
      <c r="F241" s="23">
        <f t="shared" si="91"/>
        <v>4875</v>
      </c>
      <c r="G241" s="24"/>
      <c r="H241" s="23">
        <f t="shared" si="93"/>
        <v>4575</v>
      </c>
      <c r="I241" s="23">
        <f t="shared" si="92"/>
        <v>0</v>
      </c>
      <c r="J241" s="23">
        <f t="shared" si="92"/>
        <v>0</v>
      </c>
      <c r="K241" s="23">
        <f t="shared" si="92"/>
        <v>0</v>
      </c>
      <c r="L241" s="23">
        <f t="shared" si="92"/>
        <v>300</v>
      </c>
    </row>
    <row r="242" spans="1:12" ht="22.5" customHeight="1" x14ac:dyDescent="0.25">
      <c r="A242" s="44"/>
      <c r="B242" s="117"/>
      <c r="C242" s="53"/>
      <c r="D242" s="50"/>
      <c r="E242" s="42" t="s">
        <v>6</v>
      </c>
      <c r="F242" s="23">
        <f t="shared" si="91"/>
        <v>0</v>
      </c>
      <c r="G242" s="24"/>
      <c r="H242" s="23">
        <f t="shared" si="93"/>
        <v>0</v>
      </c>
      <c r="I242" s="23">
        <f t="shared" si="92"/>
        <v>0</v>
      </c>
      <c r="J242" s="23">
        <f t="shared" si="92"/>
        <v>0</v>
      </c>
      <c r="K242" s="23">
        <f t="shared" si="92"/>
        <v>0</v>
      </c>
      <c r="L242" s="23">
        <f t="shared" si="92"/>
        <v>0</v>
      </c>
    </row>
    <row r="243" spans="1:12" ht="22.5" customHeight="1" x14ac:dyDescent="0.25">
      <c r="A243" s="44" t="s">
        <v>120</v>
      </c>
      <c r="B243" s="45" t="s">
        <v>108</v>
      </c>
      <c r="C243" s="51"/>
      <c r="D243" s="65" t="s">
        <v>91</v>
      </c>
      <c r="E243" s="42" t="s">
        <v>2</v>
      </c>
      <c r="F243" s="23">
        <f t="shared" ref="F243:L243" si="94">SUM(F244:F248)</f>
        <v>10575</v>
      </c>
      <c r="G243" s="23">
        <f t="shared" si="94"/>
        <v>0</v>
      </c>
      <c r="H243" s="23">
        <f t="shared" si="94"/>
        <v>4575</v>
      </c>
      <c r="I243" s="23">
        <f t="shared" si="94"/>
        <v>0</v>
      </c>
      <c r="J243" s="23">
        <f t="shared" si="94"/>
        <v>0</v>
      </c>
      <c r="K243" s="23">
        <f t="shared" si="94"/>
        <v>0</v>
      </c>
      <c r="L243" s="23">
        <f t="shared" si="94"/>
        <v>6000</v>
      </c>
    </row>
    <row r="244" spans="1:12" ht="22.5" customHeight="1" x14ac:dyDescent="0.25">
      <c r="A244" s="44"/>
      <c r="B244" s="46"/>
      <c r="C244" s="52"/>
      <c r="D244" s="65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44"/>
      <c r="B245" s="46"/>
      <c r="C245" s="52"/>
      <c r="D245" s="65"/>
      <c r="E245" s="14" t="s">
        <v>76</v>
      </c>
      <c r="F245" s="23">
        <f t="shared" ref="F245:F248" si="9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44"/>
      <c r="B246" s="46"/>
      <c r="C246" s="52"/>
      <c r="D246" s="65"/>
      <c r="E246" s="42" t="s">
        <v>4</v>
      </c>
      <c r="F246" s="23">
        <f t="shared" si="95"/>
        <v>5700</v>
      </c>
      <c r="G246" s="24"/>
      <c r="H246" s="23">
        <f t="shared" ref="H246:I247" si="96">H258</f>
        <v>0</v>
      </c>
      <c r="I246" s="23">
        <f t="shared" si="96"/>
        <v>0</v>
      </c>
      <c r="J246" s="23">
        <f>J258</f>
        <v>0</v>
      </c>
      <c r="K246" s="23">
        <f t="shared" ref="K246:L248" si="97">K258</f>
        <v>0</v>
      </c>
      <c r="L246" s="23">
        <v>5700</v>
      </c>
    </row>
    <row r="247" spans="1:12" ht="22.5" customHeight="1" x14ac:dyDescent="0.25">
      <c r="A247" s="44"/>
      <c r="B247" s="46"/>
      <c r="C247" s="52"/>
      <c r="D247" s="65"/>
      <c r="E247" s="42" t="s">
        <v>5</v>
      </c>
      <c r="F247" s="23">
        <f t="shared" si="95"/>
        <v>4875</v>
      </c>
      <c r="G247" s="24"/>
      <c r="H247" s="23">
        <v>4575</v>
      </c>
      <c r="I247" s="23">
        <f t="shared" si="96"/>
        <v>0</v>
      </c>
      <c r="J247" s="23">
        <f>J259</f>
        <v>0</v>
      </c>
      <c r="K247" s="23">
        <f t="shared" si="97"/>
        <v>0</v>
      </c>
      <c r="L247" s="23">
        <v>300</v>
      </c>
    </row>
    <row r="248" spans="1:12" ht="22.5" customHeight="1" x14ac:dyDescent="0.25">
      <c r="A248" s="44"/>
      <c r="B248" s="46"/>
      <c r="C248" s="53"/>
      <c r="D248" s="48"/>
      <c r="E248" s="41" t="s">
        <v>6</v>
      </c>
      <c r="F248" s="23">
        <f t="shared" si="95"/>
        <v>0</v>
      </c>
      <c r="G248" s="25"/>
      <c r="H248" s="23">
        <f t="shared" ref="H248:I248" si="98">H260</f>
        <v>0</v>
      </c>
      <c r="I248" s="23">
        <f t="shared" si="98"/>
        <v>0</v>
      </c>
      <c r="J248" s="23">
        <f>J260</f>
        <v>0</v>
      </c>
      <c r="K248" s="23">
        <f t="shared" si="97"/>
        <v>0</v>
      </c>
      <c r="L248" s="23">
        <f t="shared" si="97"/>
        <v>0</v>
      </c>
    </row>
    <row r="249" spans="1:12" ht="22.5" customHeight="1" x14ac:dyDescent="0.25">
      <c r="A249" s="44" t="s">
        <v>121</v>
      </c>
      <c r="B249" s="45" t="s">
        <v>122</v>
      </c>
      <c r="C249" s="51"/>
      <c r="D249" s="65" t="s">
        <v>91</v>
      </c>
      <c r="E249" s="42" t="s">
        <v>2</v>
      </c>
      <c r="F249" s="23">
        <f t="shared" ref="F249:L249" si="99">SUM(F250:F254)</f>
        <v>0</v>
      </c>
      <c r="G249" s="23">
        <f t="shared" si="99"/>
        <v>0</v>
      </c>
      <c r="H249" s="23">
        <f t="shared" si="99"/>
        <v>0</v>
      </c>
      <c r="I249" s="23">
        <f t="shared" si="99"/>
        <v>0</v>
      </c>
      <c r="J249" s="23">
        <v>0</v>
      </c>
      <c r="K249" s="23">
        <f t="shared" si="99"/>
        <v>0</v>
      </c>
      <c r="L249" s="23">
        <f t="shared" si="99"/>
        <v>0</v>
      </c>
    </row>
    <row r="250" spans="1:12" ht="22.5" customHeight="1" x14ac:dyDescent="0.25">
      <c r="A250" s="44"/>
      <c r="B250" s="46"/>
      <c r="C250" s="52"/>
      <c r="D250" s="65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44"/>
      <c r="B251" s="46"/>
      <c r="C251" s="52"/>
      <c r="D251" s="65"/>
      <c r="E251" s="14" t="s">
        <v>76</v>
      </c>
      <c r="F251" s="23">
        <f t="shared" ref="F251:F254" si="10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44"/>
      <c r="B252" s="46"/>
      <c r="C252" s="52"/>
      <c r="D252" s="65"/>
      <c r="E252" s="42" t="s">
        <v>4</v>
      </c>
      <c r="F252" s="23">
        <f t="shared" si="100"/>
        <v>0</v>
      </c>
      <c r="G252" s="24"/>
      <c r="H252" s="23">
        <f t="shared" ref="H252:I254" si="101">H264</f>
        <v>0</v>
      </c>
      <c r="I252" s="23">
        <f t="shared" si="101"/>
        <v>0</v>
      </c>
      <c r="J252" s="23">
        <v>0</v>
      </c>
      <c r="K252" s="23">
        <f t="shared" ref="K252:L254" si="102">K264</f>
        <v>0</v>
      </c>
      <c r="L252" s="23">
        <f t="shared" si="102"/>
        <v>0</v>
      </c>
    </row>
    <row r="253" spans="1:12" ht="22.5" customHeight="1" x14ac:dyDescent="0.25">
      <c r="A253" s="44"/>
      <c r="B253" s="46"/>
      <c r="C253" s="52"/>
      <c r="D253" s="65"/>
      <c r="E253" s="42" t="s">
        <v>5</v>
      </c>
      <c r="F253" s="23">
        <f t="shared" si="100"/>
        <v>0</v>
      </c>
      <c r="G253" s="24"/>
      <c r="H253" s="23">
        <f t="shared" si="101"/>
        <v>0</v>
      </c>
      <c r="I253" s="23">
        <f t="shared" si="101"/>
        <v>0</v>
      </c>
      <c r="J253" s="23">
        <v>0</v>
      </c>
      <c r="K253" s="23">
        <f t="shared" si="102"/>
        <v>0</v>
      </c>
      <c r="L253" s="23">
        <f t="shared" si="102"/>
        <v>0</v>
      </c>
    </row>
    <row r="254" spans="1:12" ht="22.5" customHeight="1" x14ac:dyDescent="0.25">
      <c r="A254" s="44"/>
      <c r="B254" s="46"/>
      <c r="C254" s="53"/>
      <c r="D254" s="48"/>
      <c r="E254" s="41" t="s">
        <v>6</v>
      </c>
      <c r="F254" s="23">
        <f t="shared" si="100"/>
        <v>0</v>
      </c>
      <c r="G254" s="25"/>
      <c r="H254" s="23">
        <f t="shared" si="101"/>
        <v>0</v>
      </c>
      <c r="I254" s="23">
        <f t="shared" si="101"/>
        <v>0</v>
      </c>
      <c r="J254" s="23">
        <f>J266</f>
        <v>0</v>
      </c>
      <c r="K254" s="23">
        <f t="shared" si="102"/>
        <v>0</v>
      </c>
      <c r="L254" s="23">
        <f t="shared" si="102"/>
        <v>0</v>
      </c>
    </row>
    <row r="255" spans="1:12" ht="22.5" customHeight="1" x14ac:dyDescent="0.25">
      <c r="A255" s="107" t="s">
        <v>86</v>
      </c>
      <c r="B255" s="104" t="s">
        <v>93</v>
      </c>
      <c r="C255" s="51"/>
      <c r="D255" s="51" t="s">
        <v>106</v>
      </c>
      <c r="E255" s="16" t="s">
        <v>2</v>
      </c>
      <c r="F255" s="26">
        <f t="shared" si="89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108"/>
      <c r="B256" s="105"/>
      <c r="C256" s="52"/>
      <c r="D256" s="52"/>
      <c r="E256" s="16" t="s">
        <v>3</v>
      </c>
      <c r="F256" s="26">
        <f t="shared" si="89"/>
        <v>0</v>
      </c>
      <c r="G256" s="27"/>
      <c r="H256" s="26">
        <f t="shared" ref="H256:L259" si="103">SUM(H257:H267)</f>
        <v>0</v>
      </c>
      <c r="I256" s="26">
        <f t="shared" si="103"/>
        <v>0</v>
      </c>
      <c r="J256" s="26">
        <f t="shared" si="103"/>
        <v>0</v>
      </c>
      <c r="K256" s="26">
        <f t="shared" si="103"/>
        <v>0</v>
      </c>
      <c r="L256" s="26">
        <f t="shared" si="103"/>
        <v>0</v>
      </c>
    </row>
    <row r="257" spans="1:12" ht="22.5" customHeight="1" x14ac:dyDescent="0.25">
      <c r="A257" s="108"/>
      <c r="B257" s="105"/>
      <c r="C257" s="52"/>
      <c r="D257" s="52"/>
      <c r="E257" s="18" t="s">
        <v>76</v>
      </c>
      <c r="F257" s="26">
        <f t="shared" si="89"/>
        <v>0</v>
      </c>
      <c r="G257" s="27"/>
      <c r="H257" s="26">
        <f t="shared" si="103"/>
        <v>0</v>
      </c>
      <c r="I257" s="26">
        <f t="shared" si="103"/>
        <v>0</v>
      </c>
      <c r="J257" s="26">
        <f t="shared" si="103"/>
        <v>0</v>
      </c>
      <c r="K257" s="26">
        <f t="shared" si="103"/>
        <v>0</v>
      </c>
      <c r="L257" s="26">
        <f t="shared" si="103"/>
        <v>0</v>
      </c>
    </row>
    <row r="258" spans="1:12" ht="22.5" customHeight="1" x14ac:dyDescent="0.25">
      <c r="A258" s="108"/>
      <c r="B258" s="105"/>
      <c r="C258" s="52"/>
      <c r="D258" s="52"/>
      <c r="E258" s="16" t="s">
        <v>4</v>
      </c>
      <c r="F258" s="26">
        <f t="shared" si="89"/>
        <v>0</v>
      </c>
      <c r="G258" s="27"/>
      <c r="H258" s="26">
        <f t="shared" si="103"/>
        <v>0</v>
      </c>
      <c r="I258" s="26">
        <f t="shared" si="103"/>
        <v>0</v>
      </c>
      <c r="J258" s="26">
        <f t="shared" si="103"/>
        <v>0</v>
      </c>
      <c r="K258" s="26">
        <f t="shared" si="103"/>
        <v>0</v>
      </c>
      <c r="L258" s="26">
        <f t="shared" si="103"/>
        <v>0</v>
      </c>
    </row>
    <row r="259" spans="1:12" ht="22.5" customHeight="1" x14ac:dyDescent="0.25">
      <c r="A259" s="108"/>
      <c r="B259" s="105"/>
      <c r="C259" s="52"/>
      <c r="D259" s="52"/>
      <c r="E259" s="16" t="s">
        <v>5</v>
      </c>
      <c r="F259" s="26">
        <f t="shared" si="89"/>
        <v>0</v>
      </c>
      <c r="G259" s="27"/>
      <c r="H259" s="26">
        <f t="shared" si="103"/>
        <v>0</v>
      </c>
      <c r="I259" s="26">
        <f t="shared" si="103"/>
        <v>0</v>
      </c>
      <c r="J259" s="26">
        <f t="shared" si="103"/>
        <v>0</v>
      </c>
      <c r="K259" s="26">
        <f t="shared" si="103"/>
        <v>0</v>
      </c>
      <c r="L259" s="26">
        <f t="shared" si="103"/>
        <v>0</v>
      </c>
    </row>
    <row r="260" spans="1:12" ht="22.5" customHeight="1" x14ac:dyDescent="0.25">
      <c r="A260" s="109"/>
      <c r="B260" s="106"/>
      <c r="C260" s="53"/>
      <c r="D260" s="53"/>
      <c r="E260" s="19" t="s">
        <v>6</v>
      </c>
      <c r="F260" s="26">
        <f t="shared" si="89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107" t="s">
        <v>87</v>
      </c>
      <c r="B261" s="104" t="s">
        <v>94</v>
      </c>
      <c r="C261" s="51"/>
      <c r="D261" s="51" t="s">
        <v>106</v>
      </c>
      <c r="E261" s="5" t="s">
        <v>2</v>
      </c>
      <c r="F261" s="23">
        <f t="shared" ref="F261:L261" si="104">SUM(F262:F266)</f>
        <v>0</v>
      </c>
      <c r="G261" s="23">
        <f t="shared" si="104"/>
        <v>0</v>
      </c>
      <c r="H261" s="23">
        <f t="shared" si="104"/>
        <v>0</v>
      </c>
      <c r="I261" s="23">
        <f t="shared" si="104"/>
        <v>0</v>
      </c>
      <c r="J261" s="23">
        <f t="shared" si="104"/>
        <v>0</v>
      </c>
      <c r="K261" s="23">
        <f t="shared" si="104"/>
        <v>0</v>
      </c>
      <c r="L261" s="23">
        <f t="shared" si="104"/>
        <v>0</v>
      </c>
    </row>
    <row r="262" spans="1:12" ht="27.75" customHeight="1" x14ac:dyDescent="0.25">
      <c r="A262" s="108"/>
      <c r="B262" s="105"/>
      <c r="C262" s="52"/>
      <c r="D262" s="52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108"/>
      <c r="B263" s="105"/>
      <c r="C263" s="52"/>
      <c r="D263" s="52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108"/>
      <c r="B264" s="105"/>
      <c r="C264" s="52"/>
      <c r="D264" s="52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108"/>
      <c r="B265" s="105"/>
      <c r="C265" s="52"/>
      <c r="D265" s="52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109"/>
      <c r="B266" s="106"/>
      <c r="C266" s="53"/>
      <c r="D266" s="53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99" t="s">
        <v>88</v>
      </c>
      <c r="B267" s="110" t="s">
        <v>95</v>
      </c>
      <c r="C267" s="51"/>
      <c r="D267" s="51" t="s">
        <v>106</v>
      </c>
      <c r="E267" s="5" t="s">
        <v>2</v>
      </c>
      <c r="F267" s="23">
        <f t="shared" ref="F267:L267" si="105">SUM(F268:F272)</f>
        <v>0</v>
      </c>
      <c r="G267" s="23">
        <f t="shared" si="105"/>
        <v>0</v>
      </c>
      <c r="H267" s="23">
        <f t="shared" si="105"/>
        <v>0</v>
      </c>
      <c r="I267" s="23">
        <f t="shared" si="105"/>
        <v>0</v>
      </c>
      <c r="J267" s="23">
        <f t="shared" si="105"/>
        <v>0</v>
      </c>
      <c r="K267" s="23">
        <f t="shared" si="105"/>
        <v>0</v>
      </c>
      <c r="L267" s="23">
        <f t="shared" si="105"/>
        <v>0</v>
      </c>
    </row>
    <row r="268" spans="1:12" ht="27.75" customHeight="1" x14ac:dyDescent="0.25">
      <c r="A268" s="100"/>
      <c r="B268" s="111"/>
      <c r="C268" s="52"/>
      <c r="D268" s="52"/>
      <c r="E268" s="5" t="s">
        <v>3</v>
      </c>
      <c r="F268" s="23">
        <f>SUM(H268:K268)</f>
        <v>0</v>
      </c>
      <c r="G268" s="23">
        <f t="shared" ref="G268:L272" si="106">SUM(I256:L256)</f>
        <v>0</v>
      </c>
      <c r="H268" s="23">
        <f t="shared" si="106"/>
        <v>0</v>
      </c>
      <c r="I268" s="23">
        <f t="shared" si="106"/>
        <v>0</v>
      </c>
      <c r="J268" s="23">
        <f t="shared" si="106"/>
        <v>0</v>
      </c>
      <c r="K268" s="23">
        <f t="shared" si="106"/>
        <v>0</v>
      </c>
      <c r="L268" s="23">
        <f t="shared" si="106"/>
        <v>0</v>
      </c>
    </row>
    <row r="269" spans="1:12" ht="27.75" customHeight="1" x14ac:dyDescent="0.25">
      <c r="A269" s="100"/>
      <c r="B269" s="111"/>
      <c r="C269" s="52"/>
      <c r="D269" s="52"/>
      <c r="E269" s="14" t="s">
        <v>76</v>
      </c>
      <c r="F269" s="23">
        <f>SUM(H269:K269)</f>
        <v>0</v>
      </c>
      <c r="G269" s="23">
        <f t="shared" si="106"/>
        <v>0</v>
      </c>
      <c r="H269" s="23">
        <f t="shared" si="106"/>
        <v>0</v>
      </c>
      <c r="I269" s="23">
        <f t="shared" si="106"/>
        <v>0</v>
      </c>
      <c r="J269" s="23">
        <f t="shared" si="106"/>
        <v>0</v>
      </c>
      <c r="K269" s="23">
        <f t="shared" si="106"/>
        <v>0</v>
      </c>
      <c r="L269" s="23">
        <f t="shared" si="106"/>
        <v>0</v>
      </c>
    </row>
    <row r="270" spans="1:12" ht="27.75" customHeight="1" x14ac:dyDescent="0.25">
      <c r="A270" s="100"/>
      <c r="B270" s="111"/>
      <c r="C270" s="52"/>
      <c r="D270" s="52"/>
      <c r="E270" s="5" t="s">
        <v>4</v>
      </c>
      <c r="F270" s="23">
        <f>SUM(H270:K270)</f>
        <v>0</v>
      </c>
      <c r="G270" s="23">
        <f t="shared" si="106"/>
        <v>0</v>
      </c>
      <c r="H270" s="23">
        <f t="shared" si="106"/>
        <v>0</v>
      </c>
      <c r="I270" s="23">
        <f t="shared" si="106"/>
        <v>0</v>
      </c>
      <c r="J270" s="23">
        <f t="shared" si="106"/>
        <v>0</v>
      </c>
      <c r="K270" s="23">
        <f t="shared" si="106"/>
        <v>0</v>
      </c>
      <c r="L270" s="23">
        <f t="shared" si="106"/>
        <v>0</v>
      </c>
    </row>
    <row r="271" spans="1:12" ht="27.75" customHeight="1" x14ac:dyDescent="0.25">
      <c r="A271" s="100"/>
      <c r="B271" s="111"/>
      <c r="C271" s="52"/>
      <c r="D271" s="52"/>
      <c r="E271" s="5" t="s">
        <v>5</v>
      </c>
      <c r="F271" s="23">
        <f>SUM(H271:K271)</f>
        <v>0</v>
      </c>
      <c r="G271" s="23">
        <f t="shared" si="106"/>
        <v>0</v>
      </c>
      <c r="H271" s="23">
        <f t="shared" si="106"/>
        <v>0</v>
      </c>
      <c r="I271" s="23">
        <f t="shared" si="106"/>
        <v>0</v>
      </c>
      <c r="J271" s="23">
        <f t="shared" si="106"/>
        <v>0</v>
      </c>
      <c r="K271" s="23">
        <f t="shared" si="106"/>
        <v>0</v>
      </c>
      <c r="L271" s="23">
        <f t="shared" si="106"/>
        <v>0</v>
      </c>
    </row>
    <row r="272" spans="1:12" ht="15" x14ac:dyDescent="0.25">
      <c r="A272" s="100"/>
      <c r="B272" s="111"/>
      <c r="C272" s="52"/>
      <c r="D272" s="52"/>
      <c r="E272" s="7" t="s">
        <v>6</v>
      </c>
      <c r="F272" s="23">
        <f>SUM(H272:K272)</f>
        <v>0</v>
      </c>
      <c r="G272" s="23">
        <f t="shared" si="106"/>
        <v>0</v>
      </c>
      <c r="H272" s="23">
        <f t="shared" si="106"/>
        <v>0</v>
      </c>
      <c r="I272" s="23">
        <f t="shared" si="106"/>
        <v>0</v>
      </c>
      <c r="J272" s="23">
        <f t="shared" si="106"/>
        <v>0</v>
      </c>
      <c r="K272" s="23">
        <f t="shared" si="106"/>
        <v>0</v>
      </c>
      <c r="L272" s="23">
        <f t="shared" si="106"/>
        <v>0</v>
      </c>
    </row>
    <row r="273" spans="1:12" ht="17.25" customHeight="1" x14ac:dyDescent="0.25">
      <c r="A273" s="44"/>
      <c r="B273" s="101" t="s">
        <v>51</v>
      </c>
      <c r="C273" s="102"/>
      <c r="D273" s="102"/>
      <c r="E273" s="5" t="s">
        <v>2</v>
      </c>
      <c r="F273" s="21">
        <f>SUM(F274:F278)</f>
        <v>3539884.7787119499</v>
      </c>
      <c r="G273" s="21">
        <f>SUM(G274:G278)</f>
        <v>0</v>
      </c>
      <c r="H273" s="21">
        <f>H274+H275+H276+H277+H278</f>
        <v>1748531.7168419498</v>
      </c>
      <c r="I273" s="21">
        <f>SUM(I274:I278)</f>
        <v>964295.79257999989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44"/>
      <c r="B274" s="101"/>
      <c r="C274" s="102"/>
      <c r="D274" s="102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07">J10+J52+J130+J136+J154+J166+J184+J190+J256</f>
        <v>26669.253130000001</v>
      </c>
      <c r="K274" s="21">
        <f t="shared" si="107"/>
        <v>27713.325130000001</v>
      </c>
      <c r="L274" s="21">
        <f>L10+L52+L154+L130+L136+L166+L190+L184</f>
        <v>0</v>
      </c>
    </row>
    <row r="275" spans="1:12" ht="17.25" customHeight="1" x14ac:dyDescent="0.25">
      <c r="A275" s="44"/>
      <c r="B275" s="101"/>
      <c r="C275" s="102"/>
      <c r="D275" s="102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07"/>
        <v>0</v>
      </c>
      <c r="K275" s="21">
        <f t="shared" si="107"/>
        <v>0</v>
      </c>
      <c r="L275" s="21">
        <f>L11+L53+L155+L131+L137+L167+L191+L185</f>
        <v>0</v>
      </c>
    </row>
    <row r="276" spans="1:12" ht="17.25" customHeight="1" x14ac:dyDescent="0.25">
      <c r="A276" s="44"/>
      <c r="B276" s="101"/>
      <c r="C276" s="102"/>
      <c r="D276" s="102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07"/>
        <v>80097.297430000006</v>
      </c>
      <c r="K276" s="21">
        <f t="shared" si="107"/>
        <v>14558.68793</v>
      </c>
      <c r="L276" s="21">
        <f>L12+L54+L156+L132+L138+L168+L192+L186</f>
        <v>5700</v>
      </c>
    </row>
    <row r="277" spans="1:12" ht="17.25" customHeight="1" x14ac:dyDescent="0.25">
      <c r="A277" s="44"/>
      <c r="B277" s="101"/>
      <c r="C277" s="102"/>
      <c r="D277" s="102"/>
      <c r="E277" s="5" t="s">
        <v>5</v>
      </c>
      <c r="F277" s="21">
        <f>SUM(H277:K277)</f>
        <v>1794289.02150195</v>
      </c>
      <c r="G277" s="22"/>
      <c r="H277" s="21">
        <f>H13+H55+H157+H133+H139+H169+H193+H187</f>
        <v>318833.09247194999</v>
      </c>
      <c r="I277" s="21">
        <f>I13+I55+I133+I139+I157+I169+I187</f>
        <v>797437.22335999995</v>
      </c>
      <c r="J277" s="21">
        <f t="shared" si="107"/>
        <v>342751.22667</v>
      </c>
      <c r="K277" s="21">
        <f t="shared" si="10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44"/>
      <c r="B278" s="101"/>
      <c r="C278" s="102"/>
      <c r="D278" s="102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2022-10-28T11:13:11Z</dcterms:modified>
</cp:coreProperties>
</file>